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kh\Documents\DATA\"/>
    </mc:Choice>
  </mc:AlternateContent>
  <bookViews>
    <workbookView xWindow="0" yWindow="0" windowWidth="20550" windowHeight="12150" firstSheet="3" activeTab="3"/>
  </bookViews>
  <sheets>
    <sheet name="市場調査アンケート" sheetId="1" r:id="rId1"/>
    <sheet name="かんたん家計簿１月" sheetId="2" r:id="rId2"/>
    <sheet name="かんたん家計簿2月" sheetId="4" r:id="rId3"/>
    <sheet name="住所録" sheetId="5" r:id="rId4"/>
    <sheet name="名簿" sheetId="6" r:id="rId5"/>
    <sheet name="商品リスト" sheetId="8" r:id="rId6"/>
    <sheet name="見積書" sheetId="11" r:id="rId7"/>
    <sheet name="納品書" sheetId="10" r:id="rId8"/>
    <sheet name="請求書" sheetId="7" r:id="rId9"/>
    <sheet name="グラフ" sheetId="12" r:id="rId10"/>
  </sheets>
  <definedNames>
    <definedName name="_xlnm._FilterDatabase" localSheetId="1" hidden="1">かんたん家計簿１月!$A$6:$E$26</definedName>
    <definedName name="_xlnm._FilterDatabase" localSheetId="2" hidden="1">かんたん家計簿2月!$A$6:$E$26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2" l="1"/>
  <c r="D7" i="12"/>
  <c r="E7" i="12"/>
  <c r="B7" i="12"/>
  <c r="E3" i="12"/>
  <c r="E4" i="12"/>
  <c r="E5" i="12"/>
  <c r="E6" i="12"/>
  <c r="D4" i="10"/>
  <c r="C18" i="11"/>
  <c r="E18" i="11" s="1"/>
  <c r="B18" i="11"/>
  <c r="C17" i="11"/>
  <c r="E17" i="11" s="1"/>
  <c r="B17" i="11"/>
  <c r="C16" i="11"/>
  <c r="E16" i="11" s="1"/>
  <c r="B16" i="11"/>
  <c r="C15" i="11"/>
  <c r="E15" i="11" s="1"/>
  <c r="B15" i="11"/>
  <c r="C14" i="11"/>
  <c r="E14" i="11" s="1"/>
  <c r="B14" i="11"/>
  <c r="C13" i="11"/>
  <c r="E13" i="11" s="1"/>
  <c r="B13" i="11"/>
  <c r="E12" i="11"/>
  <c r="C12" i="11"/>
  <c r="B12" i="11"/>
  <c r="C11" i="11"/>
  <c r="E11" i="11" s="1"/>
  <c r="B11" i="11"/>
  <c r="D4" i="11"/>
  <c r="C18" i="10"/>
  <c r="E18" i="10" s="1"/>
  <c r="B18" i="10"/>
  <c r="C17" i="10"/>
  <c r="E17" i="10" s="1"/>
  <c r="B17" i="10"/>
  <c r="C16" i="10"/>
  <c r="E16" i="10" s="1"/>
  <c r="B16" i="10"/>
  <c r="C15" i="10"/>
  <c r="E15" i="10" s="1"/>
  <c r="B15" i="10"/>
  <c r="C14" i="10"/>
  <c r="E14" i="10" s="1"/>
  <c r="B14" i="10"/>
  <c r="C13" i="10"/>
  <c r="E13" i="10" s="1"/>
  <c r="B13" i="10"/>
  <c r="C12" i="10"/>
  <c r="E12" i="10" s="1"/>
  <c r="B12" i="10"/>
  <c r="C11" i="10"/>
  <c r="E11" i="10" s="1"/>
  <c r="B11" i="10"/>
  <c r="D4" i="7"/>
  <c r="B12" i="7"/>
  <c r="B13" i="7"/>
  <c r="B14" i="7"/>
  <c r="B15" i="7"/>
  <c r="B16" i="7"/>
  <c r="B17" i="7"/>
  <c r="B18" i="7"/>
  <c r="C12" i="7"/>
  <c r="E12" i="7" s="1"/>
  <c r="C13" i="7"/>
  <c r="E13" i="7" s="1"/>
  <c r="C14" i="7"/>
  <c r="E14" i="7" s="1"/>
  <c r="C15" i="7"/>
  <c r="E15" i="7" s="1"/>
  <c r="C16" i="7"/>
  <c r="E16" i="7" s="1"/>
  <c r="C17" i="7"/>
  <c r="E17" i="7" s="1"/>
  <c r="C18" i="7"/>
  <c r="E18" i="7" s="1"/>
  <c r="C11" i="7"/>
  <c r="E11" i="7" s="1"/>
  <c r="B11" i="7"/>
  <c r="E19" i="11" l="1"/>
  <c r="E20" i="11" s="1"/>
  <c r="E21" i="11" s="1"/>
  <c r="B7" i="11" s="1"/>
  <c r="E19" i="10"/>
  <c r="E20" i="10" s="1"/>
  <c r="E21" i="10" s="1"/>
  <c r="E19" i="7"/>
  <c r="E20" i="7" s="1"/>
  <c r="E21" i="7" s="1"/>
  <c r="B7" i="7" s="1"/>
  <c r="B4" i="4"/>
  <c r="C4" i="4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E4" i="4"/>
  <c r="E4" i="2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B4" i="2"/>
  <c r="C4" i="2" s="1"/>
  <c r="C13" i="1"/>
  <c r="B13" i="1"/>
  <c r="D7" i="1"/>
  <c r="D8" i="1"/>
  <c r="D10" i="1"/>
  <c r="D11" i="1"/>
  <c r="D12" i="1"/>
  <c r="D6" i="1"/>
  <c r="C9" i="6"/>
  <c r="C3" i="6"/>
  <c r="C7" i="6"/>
  <c r="C11" i="6"/>
  <c r="C15" i="6"/>
  <c r="C19" i="6"/>
  <c r="C18" i="6"/>
  <c r="C4" i="6"/>
  <c r="C8" i="6"/>
  <c r="C12" i="6"/>
  <c r="C16" i="6"/>
  <c r="C6" i="6"/>
  <c r="C10" i="6"/>
  <c r="C5" i="6"/>
  <c r="C13" i="6"/>
  <c r="C17" i="6"/>
  <c r="C2" i="6"/>
  <c r="C14" i="6"/>
  <c r="D13" i="1" l="1"/>
  <c r="E8" i="1" l="1"/>
  <c r="E9" i="1"/>
  <c r="E10" i="1"/>
  <c r="E7" i="1"/>
  <c r="E6" i="1"/>
  <c r="E11" i="1"/>
  <c r="E12" i="1"/>
  <c r="E13" i="1" l="1"/>
</calcChain>
</file>

<file path=xl/sharedStrings.xml><?xml version="1.0" encoding="utf-8"?>
<sst xmlns="http://schemas.openxmlformats.org/spreadsheetml/2006/main" count="331" uniqueCount="232">
  <si>
    <t>調査日：</t>
    <rPh sb="0" eb="2">
      <t>チョウサ</t>
    </rPh>
    <rPh sb="2" eb="3">
      <t>ビ</t>
    </rPh>
    <phoneticPr fontId="2"/>
  </si>
  <si>
    <t>問：夏のボーナスの使い道</t>
    <rPh sb="0" eb="1">
      <t>トイ</t>
    </rPh>
    <rPh sb="2" eb="3">
      <t>ナツ</t>
    </rPh>
    <rPh sb="9" eb="10">
      <t>ツカ</t>
    </rPh>
    <rPh sb="11" eb="12">
      <t>ミチ</t>
    </rPh>
    <phoneticPr fontId="2"/>
  </si>
  <si>
    <t>回答</t>
    <rPh sb="0" eb="2">
      <t>カイトウ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</si>
  <si>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</si>
  <si>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</si>
  <si>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</si>
  <si>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</si>
  <si>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買い物</t>
    <rPh sb="0" eb="1">
      <t>カ</t>
    </rPh>
    <rPh sb="2" eb="3">
      <t>モノ</t>
    </rPh>
    <phoneticPr fontId="2"/>
  </si>
  <si>
    <t>飲食・グルメ</t>
    <rPh sb="0" eb="2">
      <t>インショク</t>
    </rPh>
    <phoneticPr fontId="2"/>
  </si>
  <si>
    <t>旅行</t>
    <rPh sb="0" eb="2">
      <t>リョコウ</t>
    </rPh>
    <phoneticPr fontId="2"/>
  </si>
  <si>
    <t>ローン・借金返済</t>
    <rPh sb="4" eb="6">
      <t>シャッキン</t>
    </rPh>
    <rPh sb="6" eb="8">
      <t>ヘンサイ</t>
    </rPh>
    <phoneticPr fontId="2"/>
  </si>
  <si>
    <t>生活費の補てん</t>
    <rPh sb="0" eb="3">
      <t>セイカツヒ</t>
    </rPh>
    <rPh sb="4" eb="5">
      <t>ホ</t>
    </rPh>
    <phoneticPr fontId="2"/>
  </si>
  <si>
    <t>投資</t>
    <rPh sb="0" eb="2">
      <t>トウシ</t>
    </rPh>
    <phoneticPr fontId="2"/>
  </si>
  <si>
    <t>貯蓄</t>
    <rPh sb="0" eb="2">
      <t>チョチク</t>
    </rPh>
    <phoneticPr fontId="2"/>
  </si>
  <si>
    <t>■調査対象：全国の20～59歳の男女</t>
    <phoneticPr fontId="2"/>
  </si>
  <si>
    <t>かんたん家計簿</t>
    <rPh sb="4" eb="7">
      <t>カケイボ</t>
    </rPh>
    <phoneticPr fontId="2"/>
  </si>
  <si>
    <t>今月予算</t>
    <rPh sb="0" eb="2">
      <t>コンゲツ</t>
    </rPh>
    <rPh sb="2" eb="4">
      <t>ヨサン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</si>
  <si>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</si>
  <si>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</si>
  <si>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日付</t>
    <rPh sb="0" eb="2">
      <t>ヒヅケ</t>
    </rPh>
    <phoneticPr fontId="2"/>
  </si>
  <si>
    <t>支出</t>
    <rPh sb="0" eb="2">
      <t>シシュツ</t>
    </rPh>
    <phoneticPr fontId="2"/>
  </si>
  <si>
    <t>累計</t>
    <rPh sb="0" eb="2">
      <t>ルイケイ</t>
    </rPh>
    <phoneticPr fontId="2"/>
  </si>
  <si>
    <t>メモ</t>
    <phoneticPr fontId="2"/>
  </si>
  <si>
    <t>交際費</t>
    <rPh sb="0" eb="3">
      <t>コウサイヒ</t>
    </rPh>
    <phoneticPr fontId="2"/>
  </si>
  <si>
    <t>衣服・美容</t>
    <rPh sb="0" eb="2">
      <t>イフク</t>
    </rPh>
    <rPh sb="3" eb="5">
      <t>ビヨウ</t>
    </rPh>
    <phoneticPr fontId="2"/>
  </si>
  <si>
    <t>食費</t>
    <rPh sb="0" eb="2">
      <t>ショクヒ</t>
    </rPh>
    <phoneticPr fontId="2"/>
  </si>
  <si>
    <t>交通費</t>
    <rPh sb="0" eb="3">
      <t>コウツウヒ</t>
    </rPh>
    <phoneticPr fontId="2"/>
  </si>
  <si>
    <t>目標金額</t>
    <rPh sb="0" eb="2">
      <t>モクヒョウ</t>
    </rPh>
    <rPh sb="2" eb="4">
      <t>キンガク</t>
    </rPh>
    <phoneticPr fontId="2"/>
  </si>
  <si>
    <t>趣味・娯楽</t>
    <rPh sb="0" eb="2">
      <t>シュミ</t>
    </rPh>
    <rPh sb="3" eb="5">
      <t>ゴラク</t>
    </rPh>
    <phoneticPr fontId="2"/>
  </si>
  <si>
    <t>日用品</t>
    <rPh sb="0" eb="3">
      <t>ニチヨウヒン</t>
    </rPh>
    <phoneticPr fontId="2"/>
  </si>
  <si>
    <t>新年会</t>
    <rPh sb="0" eb="3">
      <t>シンネンカイ</t>
    </rPh>
    <phoneticPr fontId="2"/>
  </si>
  <si>
    <t>お年玉</t>
    <rPh sb="1" eb="3">
      <t>トシダマ</t>
    </rPh>
    <phoneticPr fontId="2"/>
  </si>
  <si>
    <t>映画</t>
    <rPh sb="0" eb="2">
      <t>エイガ</t>
    </rPh>
    <phoneticPr fontId="2"/>
  </si>
  <si>
    <t>健康・医療</t>
    <rPh sb="0" eb="2">
      <t>ケンコウ</t>
    </rPh>
    <rPh sb="3" eb="5">
      <t>イリョウ</t>
    </rPh>
    <phoneticPr fontId="2"/>
  </si>
  <si>
    <t>費目</t>
    <rPh sb="0" eb="2">
      <t>ヒモク</t>
    </rPh>
    <phoneticPr fontId="2"/>
  </si>
  <si>
    <t>市場調査アンケート</t>
    <phoneticPr fontId="2"/>
  </si>
  <si>
    <t>氏名</t>
    <rPh sb="0" eb="2">
      <t>シメイ</t>
    </rPh>
    <phoneticPr fontId="2"/>
  </si>
  <si>
    <t>連名</t>
    <rPh sb="0" eb="1">
      <t>レン</t>
    </rPh>
    <rPh sb="1" eb="2">
      <t>メイ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</si>
  <si>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</si>
  <si>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</si>
  <si>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</si>
  <si>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会社名</t>
    <rPh sb="0" eb="3">
      <t>カイシャメイ</t>
    </rPh>
    <phoneticPr fontId="2"/>
  </si>
  <si>
    <t>関係</t>
    <rPh sb="0" eb="2">
      <t>カンケイ</t>
    </rPh>
    <phoneticPr fontId="2"/>
  </si>
  <si>
    <t>富田　修</t>
    <rPh sb="0" eb="2">
      <t>トミタ</t>
    </rPh>
    <rPh sb="3" eb="4">
      <t>オサム</t>
    </rPh>
    <phoneticPr fontId="2"/>
  </si>
  <si>
    <t>美由紀</t>
    <rPh sb="0" eb="3">
      <t>ミユキ</t>
    </rPh>
    <phoneticPr fontId="2"/>
  </si>
  <si>
    <t>182-0026</t>
    <phoneticPr fontId="2"/>
  </si>
  <si>
    <t>東京都調布市小島町</t>
    <rPh sb="0" eb="9">
      <t>182-0026</t>
    </rPh>
    <phoneticPr fontId="2"/>
  </si>
  <si>
    <t>○○ハイツ101</t>
    <phoneticPr fontId="2"/>
  </si>
  <si>
    <t>友人</t>
  </si>
  <si>
    <t>佐藤　幸一</t>
    <rPh sb="0" eb="2">
      <t>サトウ</t>
    </rPh>
    <rPh sb="3" eb="5">
      <t>コウイチ</t>
    </rPh>
    <phoneticPr fontId="2"/>
  </si>
  <si>
    <t>106-0031</t>
    <phoneticPr fontId="2"/>
  </si>
  <si>
    <t>東京都港区西麻布</t>
    <rPh sb="0" eb="8">
      <t>106-0031</t>
    </rPh>
    <phoneticPr fontId="2"/>
  </si>
  <si>
    <t>（株）学研設計</t>
    <rPh sb="0" eb="3">
      <t>カブ</t>
    </rPh>
    <rPh sb="3" eb="5">
      <t>ガッケン</t>
    </rPh>
    <rPh sb="5" eb="7">
      <t>セッケイ</t>
    </rPh>
    <phoneticPr fontId="2"/>
  </si>
  <si>
    <t>仕事</t>
  </si>
  <si>
    <t>浅川　一郎</t>
    <rPh sb="0" eb="2">
      <t>アサカワ</t>
    </rPh>
    <rPh sb="3" eb="5">
      <t>イチロウ</t>
    </rPh>
    <phoneticPr fontId="2"/>
  </si>
  <si>
    <t>庸子</t>
    <rPh sb="0" eb="2">
      <t>ヨウコ</t>
    </rPh>
    <phoneticPr fontId="2"/>
  </si>
  <si>
    <t>252-0141</t>
    <phoneticPr fontId="2"/>
  </si>
  <si>
    <t>神奈川県相模原市緑区相原</t>
    <rPh sb="0" eb="12">
      <t>252-0141</t>
    </rPh>
    <phoneticPr fontId="2"/>
  </si>
  <si>
    <t>親戚</t>
  </si>
  <si>
    <t>北山　慎吾</t>
    <rPh sb="0" eb="2">
      <t>キタヤマ</t>
    </rPh>
    <rPh sb="3" eb="5">
      <t>シンゴ</t>
    </rPh>
    <phoneticPr fontId="2"/>
  </si>
  <si>
    <t>佐伯　公彦</t>
    <rPh sb="0" eb="2">
      <t>サエキ</t>
    </rPh>
    <rPh sb="3" eb="5">
      <t>キミヒコ</t>
    </rPh>
    <phoneticPr fontId="2"/>
  </si>
  <si>
    <t>246-0013</t>
    <phoneticPr fontId="2"/>
  </si>
  <si>
    <t>神奈川県横浜市旭区三反田町</t>
    <rPh sb="0" eb="13">
      <t>241-0013</t>
    </rPh>
    <phoneticPr fontId="2"/>
  </si>
  <si>
    <t>コーポ○○302</t>
    <phoneticPr fontId="2"/>
  </si>
  <si>
    <t>佳織</t>
    <rPh sb="0" eb="2">
      <t>カオリ</t>
    </rPh>
    <phoneticPr fontId="2"/>
  </si>
  <si>
    <t>大阪府茨木市西福井</t>
    <rPh sb="0" eb="9">
      <t>567-0067</t>
    </rPh>
    <phoneticPr fontId="2"/>
  </si>
  <si>
    <t>567-0067</t>
    <phoneticPr fontId="2"/>
  </si>
  <si>
    <t>○△ガーデン501</t>
    <phoneticPr fontId="2"/>
  </si>
  <si>
    <t>吉田　博文</t>
    <rPh sb="0" eb="2">
      <t>ヨシダ</t>
    </rPh>
    <rPh sb="3" eb="5">
      <t>ヒロブミ</t>
    </rPh>
    <phoneticPr fontId="2"/>
  </si>
  <si>
    <t>192-0083</t>
    <phoneticPr fontId="2"/>
  </si>
  <si>
    <t>東京都八王子市旭町</t>
    <rPh sb="0" eb="9">
      <t>192-0083</t>
    </rPh>
    <phoneticPr fontId="2"/>
  </si>
  <si>
    <t>富永　康男</t>
    <rPh sb="0" eb="2">
      <t>トミナガ</t>
    </rPh>
    <rPh sb="3" eb="5">
      <t>ヤスオ</t>
    </rPh>
    <phoneticPr fontId="2"/>
  </si>
  <si>
    <t>杏子</t>
    <rPh sb="0" eb="2">
      <t>キョウコ</t>
    </rPh>
    <phoneticPr fontId="2"/>
  </si>
  <si>
    <t>722-0045</t>
    <phoneticPr fontId="2"/>
  </si>
  <si>
    <t>広島県尾道市久保</t>
    <rPh sb="0" eb="8">
      <t>722-0045</t>
    </rPh>
    <phoneticPr fontId="2"/>
  </si>
  <si>
    <t>古谷　明菜</t>
    <rPh sb="0" eb="2">
      <t>フルヤ</t>
    </rPh>
    <rPh sb="3" eb="5">
      <t>アキナ</t>
    </rPh>
    <phoneticPr fontId="2"/>
  </si>
  <si>
    <t>108-0041</t>
    <phoneticPr fontId="2"/>
  </si>
  <si>
    <t>東京都港区芝</t>
    <rPh sb="0" eb="6">
      <t>108-0014</t>
    </rPh>
    <phoneticPr fontId="2"/>
  </si>
  <si>
    <t>○△ビル701</t>
    <phoneticPr fontId="2"/>
  </si>
  <si>
    <t>山岸　沙織</t>
    <rPh sb="0" eb="2">
      <t>ヤマギシ</t>
    </rPh>
    <rPh sb="3" eb="5">
      <t>サオリ</t>
    </rPh>
    <phoneticPr fontId="2"/>
  </si>
  <si>
    <t>550-0027</t>
    <phoneticPr fontId="2"/>
  </si>
  <si>
    <t>大阪府大阪市西区九条</t>
    <rPh sb="0" eb="10">
      <t>550-0027</t>
    </rPh>
    <phoneticPr fontId="2"/>
  </si>
  <si>
    <t>ヒルズ○○508</t>
    <phoneticPr fontId="2"/>
  </si>
  <si>
    <t>根本　さつき</t>
    <rPh sb="0" eb="2">
      <t>ネモト</t>
    </rPh>
    <phoneticPr fontId="2"/>
  </si>
  <si>
    <t>108 -0014</t>
    <phoneticPr fontId="2"/>
  </si>
  <si>
    <t>海江田　惠</t>
    <rPh sb="0" eb="3">
      <t>カイエダ</t>
    </rPh>
    <rPh sb="4" eb="5">
      <t>メグミ</t>
    </rPh>
    <phoneticPr fontId="2"/>
  </si>
  <si>
    <t>808-0027</t>
    <phoneticPr fontId="2"/>
  </si>
  <si>
    <t>福岡県北九州市若松区北湊町</t>
    <rPh sb="0" eb="13">
      <t>808-0027</t>
    </rPh>
    <phoneticPr fontId="2"/>
  </si>
  <si>
    <t>木下　賢治</t>
    <rPh sb="0" eb="2">
      <t>キノシタ</t>
    </rPh>
    <rPh sb="3" eb="5">
      <t>ケンジ</t>
    </rPh>
    <phoneticPr fontId="2"/>
  </si>
  <si>
    <t>里美</t>
    <rPh sb="0" eb="2">
      <t>サトミ</t>
    </rPh>
    <phoneticPr fontId="2"/>
  </si>
  <si>
    <t xml:space="preserve">920-0963 </t>
    <phoneticPr fontId="2"/>
  </si>
  <si>
    <t>石川県金沢市出羽町</t>
    <rPh sb="0" eb="9">
      <t>920-0963</t>
    </rPh>
    <phoneticPr fontId="2"/>
  </si>
  <si>
    <t>藤村　裕之</t>
    <rPh sb="0" eb="2">
      <t>フジムラ</t>
    </rPh>
    <rPh sb="3" eb="5">
      <t>ヒロユキ</t>
    </rPh>
    <phoneticPr fontId="2"/>
  </si>
  <si>
    <t>108-0014</t>
    <phoneticPr fontId="2"/>
  </si>
  <si>
    <t>松井　稔</t>
    <rPh sb="0" eb="2">
      <t>マツイ</t>
    </rPh>
    <rPh sb="3" eb="4">
      <t>ミノル</t>
    </rPh>
    <phoneticPr fontId="2"/>
  </si>
  <si>
    <t>060-0009</t>
    <phoneticPr fontId="2"/>
  </si>
  <si>
    <t>北海道札幌市中央区北九条西</t>
    <rPh sb="0" eb="13">
      <t>060-0009</t>
    </rPh>
    <phoneticPr fontId="2"/>
  </si>
  <si>
    <t>学研商事（株）</t>
    <rPh sb="0" eb="2">
      <t>ガッケン</t>
    </rPh>
    <rPh sb="2" eb="4">
      <t>ショウジ</t>
    </rPh>
    <rPh sb="4" eb="7">
      <t>カブ</t>
    </rPh>
    <phoneticPr fontId="2"/>
  </si>
  <si>
    <t>NO.</t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</si>
  <si>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</si>
  <si>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</si>
  <si>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</si>
  <si>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職業</t>
    <rPh sb="0" eb="2">
      <t>ショクギョウ</t>
    </rPh>
    <phoneticPr fontId="2"/>
  </si>
  <si>
    <t>住所2</t>
    <rPh sb="0" eb="2">
      <t>ジュウショ</t>
    </rPh>
    <phoneticPr fontId="2"/>
  </si>
  <si>
    <t>住所３</t>
    <rPh sb="0" eb="2">
      <t>ジュウショ</t>
    </rPh>
    <phoneticPr fontId="2"/>
  </si>
  <si>
    <t>男</t>
  </si>
  <si>
    <t>女</t>
  </si>
  <si>
    <t>会社員</t>
  </si>
  <si>
    <t>自営業</t>
  </si>
  <si>
    <t>学生</t>
  </si>
  <si>
    <t>アルバイト</t>
  </si>
  <si>
    <t>主婦</t>
  </si>
  <si>
    <t xml:space="preserve">359-1166 </t>
    <phoneticPr fontId="2"/>
  </si>
  <si>
    <t>120-0011</t>
    <phoneticPr fontId="2"/>
  </si>
  <si>
    <t>162-0043</t>
    <phoneticPr fontId="2"/>
  </si>
  <si>
    <t>289-2702</t>
    <phoneticPr fontId="2"/>
  </si>
  <si>
    <t>350-0207</t>
    <phoneticPr fontId="2"/>
  </si>
  <si>
    <t>243-0018</t>
    <phoneticPr fontId="2"/>
  </si>
  <si>
    <t>542-0072</t>
    <phoneticPr fontId="2"/>
  </si>
  <si>
    <t>168-0073</t>
    <phoneticPr fontId="2"/>
  </si>
  <si>
    <t>005-0827</t>
    <phoneticPr fontId="2"/>
  </si>
  <si>
    <t>231-0017</t>
    <phoneticPr fontId="2"/>
  </si>
  <si>
    <t>260-0821</t>
    <phoneticPr fontId="2"/>
  </si>
  <si>
    <t>103-0004</t>
    <phoneticPr fontId="2"/>
  </si>
  <si>
    <t>232-0064</t>
    <phoneticPr fontId="2"/>
  </si>
  <si>
    <t>206-0011</t>
    <phoneticPr fontId="2"/>
  </si>
  <si>
    <t>720-0835</t>
    <phoneticPr fontId="2"/>
  </si>
  <si>
    <t>182-0023</t>
    <phoneticPr fontId="2"/>
  </si>
  <si>
    <t>232-0061</t>
    <phoneticPr fontId="2"/>
  </si>
  <si>
    <t>東京都</t>
    <rPh sb="0" eb="3">
      <t>トウキョウト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</si>
  <si>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</si>
  <si>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</si>
  <si>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3">
      <t>カナガワ</t>
    </rPh>
    <rPh sb="3" eb="4">
      <t>ケン</t>
    </rPh>
    <phoneticPr fontId="2"/>
  </si>
  <si>
    <t>大阪府</t>
    <rPh sb="0" eb="3">
      <t>オオサカフ</t>
    </rPh>
    <phoneticPr fontId="2"/>
  </si>
  <si>
    <t>北海道</t>
    <rPh sb="0" eb="3">
      <t>ホッカイドウ</t>
    </rPh>
    <phoneticPr fontId="2"/>
  </si>
  <si>
    <t>神奈川県</t>
    <rPh sb="0" eb="4">
      <t>カナガワケン</t>
    </rPh>
    <phoneticPr fontId="2"/>
  </si>
  <si>
    <t>神奈川県</t>
    <rPh sb="0" eb="4">
      <t>カナガワケン</t>
    </rPh>
    <phoneticPr fontId="2"/>
  </si>
  <si>
    <t>広島県</t>
    <rPh sb="0" eb="3">
      <t>ヒロシマケン</t>
    </rPh>
    <phoneticPr fontId="2"/>
  </si>
  <si>
    <t>東京都</t>
    <rPh sb="0" eb="3">
      <t>トウキョウト</t>
    </rPh>
    <phoneticPr fontId="2"/>
  </si>
  <si>
    <t xml:space="preserve">150-0021 </t>
    <phoneticPr fontId="2"/>
  </si>
  <si>
    <t>渋谷区恵比寿西</t>
    <rPh sb="0" eb="3">
      <t>シブヤク</t>
    </rPh>
    <rPh sb="3" eb="7">
      <t>エビスニシ</t>
    </rPh>
    <phoneticPr fontId="2"/>
  </si>
  <si>
    <t>所沢市糀谷</t>
    <rPh sb="0" eb="3">
      <t>トコロザワシ</t>
    </rPh>
    <rPh sb="3" eb="5">
      <t>コウジヤ</t>
    </rPh>
    <phoneticPr fontId="2"/>
  </si>
  <si>
    <t>足立区中央本町</t>
    <rPh sb="0" eb="3">
      <t>アダチク</t>
    </rPh>
    <rPh sb="3" eb="7">
      <t>チュウオウホンチョウ</t>
    </rPh>
    <phoneticPr fontId="2"/>
  </si>
  <si>
    <t>新宿区早稲田町</t>
    <rPh sb="0" eb="7">
      <t>162-0042</t>
    </rPh>
    <phoneticPr fontId="2"/>
  </si>
  <si>
    <t>旭市塙</t>
    <rPh sb="0" eb="3">
      <t>289-2702</t>
    </rPh>
    <phoneticPr fontId="2"/>
  </si>
  <si>
    <t>坂戸市青木</t>
    <rPh sb="0" eb="5">
      <t>350-0207</t>
    </rPh>
    <phoneticPr fontId="2"/>
  </si>
  <si>
    <t>厚木市中町</t>
    <rPh sb="0" eb="5">
      <t>243-0018</t>
    </rPh>
    <phoneticPr fontId="2"/>
  </si>
  <si>
    <t>大阪市中央区高津</t>
    <rPh sb="0" eb="8">
      <t>542-0072</t>
    </rPh>
    <phoneticPr fontId="2"/>
  </si>
  <si>
    <t>杉並区下高井戸</t>
    <rPh sb="0" eb="3">
      <t>スギナミク</t>
    </rPh>
    <rPh sb="3" eb="7">
      <t>シモタカイド</t>
    </rPh>
    <phoneticPr fontId="2"/>
  </si>
  <si>
    <t>札幌市南区南沢</t>
    <rPh sb="0" eb="7">
      <t>005-0827</t>
    </rPh>
    <phoneticPr fontId="2"/>
  </si>
  <si>
    <t>横浜市中区港町</t>
    <rPh sb="0" eb="7">
      <t>231-0017</t>
    </rPh>
    <phoneticPr fontId="2"/>
  </si>
  <si>
    <t>千葉市中央区若草</t>
    <rPh sb="0" eb="8">
      <t>260-0821</t>
    </rPh>
    <phoneticPr fontId="2"/>
  </si>
  <si>
    <t>中央区東日本橋</t>
    <rPh sb="0" eb="7">
      <t>103-0004</t>
    </rPh>
    <phoneticPr fontId="2"/>
  </si>
  <si>
    <t>多摩市関戸</t>
    <rPh sb="0" eb="5">
      <t>206-0011</t>
    </rPh>
    <phoneticPr fontId="2"/>
  </si>
  <si>
    <t>横浜市南区別所</t>
    <rPh sb="0" eb="7">
      <t>232-0064</t>
    </rPh>
    <phoneticPr fontId="2"/>
  </si>
  <si>
    <t>福山市佐波町</t>
    <rPh sb="0" eb="6">
      <t>720-0835</t>
    </rPh>
    <phoneticPr fontId="2"/>
  </si>
  <si>
    <t>調布市染地</t>
    <rPh sb="0" eb="5">
      <t>182-0023</t>
    </rPh>
    <phoneticPr fontId="2"/>
  </si>
  <si>
    <t>横浜市南区大岡</t>
    <rPh sb="0" eb="7">
      <t>232-0061</t>
    </rPh>
    <phoneticPr fontId="2"/>
  </si>
  <si>
    <t>ヒルズ○○706</t>
    <phoneticPr fontId="2"/>
  </si>
  <si>
    <t>○ガーデン315</t>
    <phoneticPr fontId="2"/>
  </si>
  <si>
    <t>○△プラザ202</t>
    <phoneticPr fontId="2"/>
  </si>
  <si>
    <t>○○ハイツ101</t>
    <phoneticPr fontId="2"/>
  </si>
  <si>
    <t>コーポ○△203</t>
    <phoneticPr fontId="2"/>
  </si>
  <si>
    <t>○○スカイ211</t>
    <phoneticPr fontId="2"/>
  </si>
  <si>
    <t>パレス○○118</t>
    <phoneticPr fontId="2"/>
  </si>
  <si>
    <t>氏名</t>
    <rPh sb="0" eb="2">
      <t>しめい</t>
    </rPh>
    <phoneticPr fontId="2" type="Hiragana"/>
  </si>
  <si>
    <t>大場　信彦</t>
    <rPh sb="0" eb="2">
      <t>おおば</t>
    </rPh>
    <rPh sb="3" eb="5">
      <t>のぶひこ</t>
    </rPh>
    <phoneticPr fontId="2" type="Hiragana"/>
  </si>
  <si>
    <t>小田　琴音</t>
    <rPh sb="0" eb="2">
      <t>おだ</t>
    </rPh>
    <rPh sb="3" eb="5">
      <t>ことね</t>
    </rPh>
    <phoneticPr fontId="2" type="Hiragana"/>
  </si>
  <si>
    <t>川上　富士子</t>
    <rPh sb="0" eb="2">
      <t>かわかみ</t>
    </rPh>
    <rPh sb="3" eb="6">
      <t>ふじこ</t>
    </rPh>
    <phoneticPr fontId="2" type="Hiragana"/>
  </si>
  <si>
    <t>金子　道夫</t>
    <rPh sb="0" eb="2">
      <t>かねこ</t>
    </rPh>
    <rPh sb="3" eb="5">
      <t>みちお</t>
    </rPh>
    <phoneticPr fontId="2" type="Hiragana"/>
  </si>
  <si>
    <t>相沢　誠一</t>
    <rPh sb="0" eb="2">
      <t>あいざわ</t>
    </rPh>
    <rPh sb="3" eb="5">
      <t>せいいち</t>
    </rPh>
    <phoneticPr fontId="2" type="Hiragana"/>
  </si>
  <si>
    <t>成瀬　正敏</t>
    <rPh sb="0" eb="2">
      <t>なるせ</t>
    </rPh>
    <rPh sb="3" eb="5">
      <t>まさとし</t>
    </rPh>
    <phoneticPr fontId="2" type="Hiragana"/>
  </si>
  <si>
    <t>富坂　祥悟</t>
    <rPh sb="0" eb="2">
      <t>とみさか</t>
    </rPh>
    <rPh sb="3" eb="5">
      <t>しょうご</t>
    </rPh>
    <phoneticPr fontId="2" type="Hiragana"/>
  </si>
  <si>
    <t>北原　有希</t>
    <rPh sb="0" eb="2">
      <t>きたはら</t>
    </rPh>
    <rPh sb="3" eb="5">
      <t>ゆき</t>
    </rPh>
    <phoneticPr fontId="2" type="Hiragana"/>
  </si>
  <si>
    <t>小野　弘子</t>
    <rPh sb="0" eb="2">
      <t>おの</t>
    </rPh>
    <rPh sb="3" eb="5">
      <t>ひろこ</t>
    </rPh>
    <phoneticPr fontId="2" type="Hiragana"/>
  </si>
  <si>
    <t>志村　祐</t>
    <rPh sb="0" eb="2">
      <t>しむら</t>
    </rPh>
    <rPh sb="3" eb="4">
      <t>たすく</t>
    </rPh>
    <phoneticPr fontId="2" type="Hiragana"/>
  </si>
  <si>
    <t>樋村　礼子</t>
    <rPh sb="0" eb="2">
      <t>ひむら</t>
    </rPh>
    <rPh sb="3" eb="5">
      <t>あやこ</t>
    </rPh>
    <phoneticPr fontId="2" type="Hiragana"/>
  </si>
  <si>
    <t>平　恵子</t>
    <rPh sb="0" eb="1">
      <t>たい</t>
    </rPh>
    <rPh sb="2" eb="4">
      <t>けいこ</t>
    </rPh>
    <phoneticPr fontId="2" type="Hiragana"/>
  </si>
  <si>
    <t>稲葉　淳</t>
    <rPh sb="0" eb="2">
      <t>いなば</t>
    </rPh>
    <rPh sb="3" eb="4">
      <t>あつし</t>
    </rPh>
    <phoneticPr fontId="2" type="Hiragana"/>
  </si>
  <si>
    <t>菅野　春夫</t>
    <rPh sb="0" eb="2">
      <t>かんの</t>
    </rPh>
    <rPh sb="3" eb="5">
      <t>はるお</t>
    </rPh>
    <phoneticPr fontId="2" type="Hiragana"/>
  </si>
  <si>
    <t>内村　雅之</t>
    <rPh sb="0" eb="2">
      <t>うちむら</t>
    </rPh>
    <rPh sb="3" eb="5">
      <t>まさゆき</t>
    </rPh>
    <phoneticPr fontId="2" type="Hiragana"/>
  </si>
  <si>
    <t>岸本　智</t>
    <rPh sb="0" eb="2">
      <t>きしもと</t>
    </rPh>
    <rPh sb="3" eb="4">
      <t>さとし</t>
    </rPh>
    <phoneticPr fontId="2" type="Hiragana"/>
  </si>
  <si>
    <t>田口　さとみ</t>
    <rPh sb="0" eb="2">
      <t>たぐち</t>
    </rPh>
    <phoneticPr fontId="2" type="Hiragana"/>
  </si>
  <si>
    <t>里中　祥子</t>
    <rPh sb="0" eb="2">
      <t>さとなか</t>
    </rPh>
    <rPh sb="3" eb="5">
      <t>しょうこ</t>
    </rPh>
    <phoneticPr fontId="2" type="Hiragana"/>
  </si>
  <si>
    <t>様</t>
    <rPh sb="0" eb="1">
      <t>サマ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</si>
  <si>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</si>
  <si>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請求金額</t>
    <rPh sb="0" eb="2">
      <t>セイキュウ</t>
    </rPh>
    <rPh sb="2" eb="4">
      <t>キンガク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</si>
  <si>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</si>
  <si>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小計</t>
    <rPh sb="0" eb="2">
      <t>ショウケイ</t>
    </rPh>
    <phoneticPr fontId="2"/>
  </si>
  <si>
    <t>消費税額</t>
    <rPh sb="0" eb="3">
      <t>ショウヒゼイ</t>
    </rPh>
    <rPh sb="3" eb="4">
      <t>ガク</t>
    </rPh>
    <phoneticPr fontId="2"/>
  </si>
  <si>
    <t>税込合計金額</t>
    <rPh sb="0" eb="1">
      <t>ゼイ</t>
    </rPh>
    <rPh sb="1" eb="2">
      <t>コ</t>
    </rPh>
    <rPh sb="2" eb="4">
      <t>ゴウケイ</t>
    </rPh>
    <rPh sb="4" eb="6">
      <t>キンガク</t>
    </rPh>
    <phoneticPr fontId="2"/>
  </si>
  <si>
    <t>〒141-0000</t>
    <phoneticPr fontId="2"/>
  </si>
  <si>
    <t>東京都品川区西五反田x-xx-x</t>
    <rPh sb="0" eb="3">
      <t>トウキョウト</t>
    </rPh>
    <rPh sb="3" eb="6">
      <t>シナガワク</t>
    </rPh>
    <rPh sb="6" eb="7">
      <t>ニシ</t>
    </rPh>
    <phoneticPr fontId="2"/>
  </si>
  <si>
    <t>株式会社　学研オフィス什器販売</t>
    <rPh sb="0" eb="2">
      <t>カブシキ</t>
    </rPh>
    <rPh sb="2" eb="4">
      <t>カイシャ</t>
    </rPh>
    <rPh sb="5" eb="7">
      <t>ガッケン</t>
    </rPh>
    <rPh sb="11" eb="13">
      <t>ジュウキ</t>
    </rPh>
    <rPh sb="13" eb="15">
      <t>ハンバイ</t>
    </rPh>
    <phoneticPr fontId="2"/>
  </si>
  <si>
    <t>注文番号</t>
    <rPh sb="0" eb="2">
      <t>チュウモン</t>
    </rPh>
    <rPh sb="2" eb="4">
      <t>バンゴウ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</si>
  <si>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</si>
  <si>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</si>
  <si>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</si>
  <si>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</si>
  <si>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本体価格</t>
    <rPh sb="0" eb="2">
      <t>ホンタイ</t>
    </rPh>
    <rPh sb="2" eb="4">
      <t>カカク</t>
    </rPh>
    <phoneticPr fontId="2"/>
  </si>
  <si>
    <t>折りたたみテーブル</t>
    <rPh sb="0" eb="1">
      <t>オ</t>
    </rPh>
    <phoneticPr fontId="2"/>
  </si>
  <si>
    <t>ラウンドテーブル</t>
    <phoneticPr fontId="2"/>
  </si>
  <si>
    <t>ミーティングテーブル</t>
    <phoneticPr fontId="2"/>
  </si>
  <si>
    <t>OAチェア</t>
    <phoneticPr fontId="2"/>
  </si>
  <si>
    <t>OAチェア 　肘付き</t>
    <rPh sb="7" eb="8">
      <t>ヒジ</t>
    </rPh>
    <rPh sb="8" eb="9">
      <t>ツ</t>
    </rPh>
    <phoneticPr fontId="2"/>
  </si>
  <si>
    <t>メッシュチェア</t>
    <phoneticPr fontId="2"/>
  </si>
  <si>
    <t>ステールラック</t>
    <phoneticPr fontId="2"/>
  </si>
  <si>
    <t>ホワイトボード</t>
    <phoneticPr fontId="2"/>
  </si>
  <si>
    <t>レターケース</t>
    <phoneticPr fontId="2"/>
  </si>
  <si>
    <t>請求番号：</t>
    <rPh sb="0" eb="2">
      <t>セイキュウ</t>
    </rPh>
    <rPh sb="2" eb="4">
      <t>バンゴウ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</si>
  <si>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</si>
  <si>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見積番号：</t>
    <rPh sb="0" eb="2">
      <t>ミツモリ</t>
    </rPh>
    <rPh sb="2" eb="4">
      <t>バンゴウ</t>
    </rPh>
    <phoneticPr fontId="2"/>
  </si>
  <si>
    <t>下記のとおり、お見積もり申しあげます。</t>
    <rPh sb="0" eb="2">
      <t>カキ</t>
    </rPh>
    <rPh sb="8" eb="10">
      <t>ミツ</t>
    </rPh>
    <rPh sb="12" eb="13">
      <t>モウ</t>
    </rPh>
    <phoneticPr fontId="2"/>
  </si>
  <si>
    <t>納品場所：</t>
    <rPh sb="0" eb="2">
      <t>ノウヒン</t>
    </rPh>
    <rPh sb="2" eb="4">
      <t>バショ</t>
    </rPh>
    <phoneticPr fontId="2"/>
  </si>
  <si>
    <t>有効期限：</t>
    <rPh sb="0" eb="2">
      <t>ユウコウ</t>
    </rPh>
    <rPh sb="2" eb="4">
      <t>キゲン</t>
    </rPh>
    <phoneticPr fontId="2"/>
  </si>
  <si>
    <t>発行日から30日</t>
    <rPh sb="0" eb="3">
      <t>ハッコウビ</t>
    </rPh>
    <rPh sb="7" eb="8">
      <t>ニチ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</si>
  <si>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</si>
  <si>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下記のとおり、納品いたしました。</t>
    <rPh sb="0" eb="2">
      <t>カキ</t>
    </rPh>
    <rPh sb="7" eb="9">
      <t>ノウヒン</t>
    </rPh>
    <phoneticPr fontId="2"/>
  </si>
  <si>
    <t>納品番号：</t>
    <rPh sb="0" eb="2">
      <t>ノウヒン</t>
    </rPh>
    <rPh sb="2" eb="4">
      <t>バンゴウ</t>
    </rPh>
    <phoneticPr fontId="2"/>
  </si>
  <si>
    <t>概要：</t>
    <rPh sb="0" eb="2">
      <t>ガイヨウ</t>
    </rPh>
    <phoneticPr fontId="2"/>
  </si>
  <si>
    <t>毎度ありがとうございます。</t>
    <rPh sb="0" eb="2">
      <t>マイド</t>
    </rPh>
    <phoneticPr fontId="2"/>
  </si>
  <si>
    <t>ロビーチェア</t>
    <phoneticPr fontId="2"/>
  </si>
  <si>
    <t>株式会社 GKアシスタント　様</t>
    <rPh sb="0" eb="4">
      <t>カブシキガイシャ</t>
    </rPh>
    <rPh sb="14" eb="15">
      <t>サマ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</si>
  <si>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</si>
  <si>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</si>
  <si>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</si>
  <si>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書道</t>
    <rPh sb="0" eb="2">
      <t>ショドウ</t>
    </rPh>
    <phoneticPr fontId="2"/>
  </si>
  <si>
    <t>絵画</t>
    <rPh sb="0" eb="2">
      <t>カイガ</t>
    </rPh>
    <phoneticPr fontId="2"/>
  </si>
  <si>
    <t>絵手紙</t>
    <rPh sb="0" eb="3">
      <t>エテガミ</t>
    </rPh>
    <phoneticPr fontId="2"/>
  </si>
  <si>
    <t>ピアノ</t>
    <phoneticPr fontId="2"/>
  </si>
  <si>
    <t>受講者数実績</t>
    <rPh sb="0" eb="3">
      <t>ジュコウシャ</t>
    </rPh>
    <rPh sb="3" eb="4">
      <t>スウ</t>
    </rPh>
    <rPh sb="4" eb="6">
      <t>ジッセキ</t>
    </rPh>
    <phoneticPr fontId="2"/>
  </si>
  <si>
    <t>コース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</si>
</sst>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2" formatCode="_ &quot;¥&quot;* #,##0_ ;_ &quot;¥&quot;* \-#,##0_ ;_ &quot;¥&quot;* &quot;-&quot;_ ;_ @_ "/>
    <numFmt numFmtId="176" formatCode="#,##0&quot;円&quot;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創英角ﾎﾟｯﾌﾟ体"/>
      <family val="3"/>
      <charset val="128"/>
    </font>
    <font>
      <sz val="11"/>
      <color theme="0"/>
      <name val="游ゴシック"/>
      <family val="2"/>
      <charset val="128"/>
      <scheme val="minor"/>
    </font>
    <font>
      <sz val="16"/>
      <color theme="0"/>
      <name val="HGP創英角ﾎﾟｯﾌﾟ体"/>
      <family val="3"/>
      <charset val="128"/>
    </font>
    <font>
      <sz val="16"/>
      <color theme="0"/>
      <name val="游ゴシック"/>
      <family val="2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Fill="1">
      <alignment vertical="center"/>
    </xf>
    <xf numFmtId="56" fontId="0" fillId="0" borderId="0" xfId="0" applyNumberFormat="1" applyAlignment="1">
      <alignment horizontal="left" vertical="center"/>
    </xf>
    <xf numFmtId="38" fontId="0" fillId="0" borderId="4" xfId="1" applyFont="1" applyBorder="1">
      <alignment vertical="center"/>
    </xf>
    <xf numFmtId="38" fontId="0" fillId="0" borderId="1" xfId="1" applyFont="1" applyBorder="1">
      <alignment vertical="center"/>
    </xf>
    <xf numFmtId="38" fontId="0" fillId="3" borderId="1" xfId="1" applyFont="1" applyFill="1" applyBorder="1">
      <alignment vertical="center"/>
    </xf>
    <xf numFmtId="9" fontId="0" fillId="0" borderId="4" xfId="2" applyFont="1" applyBorder="1">
      <alignment vertical="center"/>
    </xf>
    <xf numFmtId="9" fontId="0" fillId="3" borderId="1" xfId="2" applyFont="1" applyFill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1" fillId="6" borderId="5" xfId="5" applyBorder="1" applyAlignment="1">
      <alignment horizontal="center" vertical="center"/>
    </xf>
    <xf numFmtId="56" fontId="1" fillId="5" borderId="4" xfId="4" applyNumberFormat="1" applyBorder="1">
      <alignment vertical="center"/>
    </xf>
    <xf numFmtId="56" fontId="1" fillId="5" borderId="1" xfId="4" applyNumberFormat="1" applyBorder="1">
      <alignment vertical="center"/>
    </xf>
    <xf numFmtId="0" fontId="1" fillId="5" borderId="1" xfId="4" applyBorder="1">
      <alignment vertical="center"/>
    </xf>
    <xf numFmtId="56" fontId="0" fillId="5" borderId="1" xfId="4" applyNumberFormat="1" applyFont="1" applyBorder="1">
      <alignment vertical="center"/>
    </xf>
    <xf numFmtId="0" fontId="4" fillId="4" borderId="1" xfId="3" applyBorder="1" applyAlignment="1">
      <alignment horizontal="center" vertical="center"/>
    </xf>
    <xf numFmtId="0" fontId="0" fillId="6" borderId="5" xfId="5" applyFont="1" applyBorder="1" applyAlignment="1">
      <alignment horizontal="center" vertical="center"/>
    </xf>
    <xf numFmtId="0" fontId="0" fillId="0" borderId="0" xfId="8" applyNumberFormat="1" applyFont="1">
      <alignment vertical="center"/>
    </xf>
    <xf numFmtId="42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4" fillId="10" borderId="0" xfId="10">
      <alignment vertical="center"/>
    </xf>
    <xf numFmtId="0" fontId="4" fillId="10" borderId="0" xfId="1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9" borderId="1" xfId="9" applyBorder="1">
      <alignment vertical="center"/>
    </xf>
    <xf numFmtId="0" fontId="1" fillId="9" borderId="1" xfId="9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0" xfId="1" applyFont="1">
      <alignment vertical="center"/>
    </xf>
    <xf numFmtId="0" fontId="1" fillId="9" borderId="0" xfId="9">
      <alignment vertical="center"/>
    </xf>
    <xf numFmtId="9" fontId="0" fillId="0" borderId="7" xfId="2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" fillId="9" borderId="0" xfId="9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8" borderId="0" xfId="7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9" borderId="7" xfId="9" applyBorder="1" applyAlignment="1">
      <alignment horizontal="center" vertical="center"/>
    </xf>
    <xf numFmtId="0" fontId="1" fillId="9" borderId="8" xfId="9" applyBorder="1" applyAlignment="1">
      <alignment horizontal="center" vertical="center"/>
    </xf>
    <xf numFmtId="0" fontId="7" fillId="7" borderId="0" xfId="6" applyFont="1" applyAlignment="1">
      <alignment horizontal="center" vertical="center"/>
    </xf>
    <xf numFmtId="0" fontId="4" fillId="7" borderId="0" xfId="6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1" fillId="9" borderId="1" xfId="9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4" borderId="0" xfId="3" applyFont="1" applyAlignment="1">
      <alignment horizontal="center" vertical="center"/>
    </xf>
    <xf numFmtId="0" fontId="4" fillId="4" borderId="0" xfId="3" applyAlignment="1">
      <alignment horizontal="center" vertical="center"/>
    </xf>
    <xf numFmtId="0" fontId="0" fillId="0" borderId="0" xfId="0">
      <alignment vertical="center"/>
    </xf>
    <xf numFmtId="176" fontId="9" fillId="0" borderId="0" xfId="0" applyNumberFormat="1" applyFont="1" applyBorder="1" applyAlignment="1">
      <alignment horizontal="center" vertical="center"/>
    </xf>
    <xf numFmtId="0" fontId="6" fillId="10" borderId="0" xfId="10" applyFont="1" applyAlignment="1">
      <alignment horizontal="center" vertical="center"/>
    </xf>
    <xf numFmtId="0" fontId="7" fillId="10" borderId="0" xfId="1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</cellXfs>
  <cellStyles count="11">
    <cellStyle name="20% - アクセント 1" xfId="9" builtinId="30"/>
    <cellStyle name="20% - アクセント 4" xfId="4" builtinId="42"/>
    <cellStyle name="40% - アクセント 1" xfId="7" builtinId="31"/>
    <cellStyle name="40% - アクセント 4" xfId="5" builtinId="43"/>
    <cellStyle name="アクセント 2" xfId="3" builtinId="33"/>
    <cellStyle name="アクセント 5" xfId="10" builtinId="45"/>
    <cellStyle name="アクセント 6" xfId="6" builtinId="49"/>
    <cellStyle name="パーセント" xfId="2" builtinId="5"/>
    <cellStyle name="桁区切り" xfId="1" builtinId="6"/>
    <cellStyle name="通貨" xfId="8" builtinId="7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受講者数実績</a:t>
            </a:r>
            <a:endParaRPr lang="en-US"/>
          </a:p>
        </c:rich>
      </c:tx>
      <c:layout>
        <c:manualLayout>
          <c:xMode val="edge"/>
          <c:yMode val="edge"/>
          <c:x val="0.3622707786526684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グラフ!$B$2</c:f>
              <c:strCache>
                <c:ptCount val="1"/>
                <c:pt idx="0">
                  <c:v>4月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グラフ!$A$3:$A$6</c:f>
              <c:strCache>
                <c:ptCount val="4"/>
                <c:pt idx="0">
                  <c:v>書道</c:v>
                </c:pt>
                <c:pt idx="1">
                  <c:v>絵画</c:v>
                </c:pt>
                <c:pt idx="2">
                  <c:v>絵手紙</c:v>
                </c:pt>
                <c:pt idx="3">
                  <c:v>ピアノ</c:v>
                </c:pt>
              </c:strCache>
            </c:strRef>
          </c:cat>
          <c:val>
            <c:numRef>
              <c:f>グラフ!$B$3:$B$6</c:f>
              <c:numCache>
                <c:formatCode>General</c:formatCode>
                <c:ptCount val="4"/>
                <c:pt idx="0">
                  <c:v>115</c:v>
                </c:pt>
                <c:pt idx="1">
                  <c:v>78</c:v>
                </c:pt>
                <c:pt idx="2">
                  <c:v>96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E-478E-94DF-C4AF3DD7C9BC}"/>
            </c:ext>
          </c:extLst>
        </c:ser>
        <c:ser>
          <c:idx val="1"/>
          <c:order val="1"/>
          <c:tx>
            <c:strRef>
              <c:f>グラフ!$C$2</c:f>
              <c:strCache>
                <c:ptCount val="1"/>
                <c:pt idx="0">
                  <c:v>5月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グラフ!$A$3:$A$6</c:f>
              <c:strCache>
                <c:ptCount val="4"/>
                <c:pt idx="0">
                  <c:v>書道</c:v>
                </c:pt>
                <c:pt idx="1">
                  <c:v>絵画</c:v>
                </c:pt>
                <c:pt idx="2">
                  <c:v>絵手紙</c:v>
                </c:pt>
                <c:pt idx="3">
                  <c:v>ピアノ</c:v>
                </c:pt>
              </c:strCache>
            </c:strRef>
          </c:cat>
          <c:val>
            <c:numRef>
              <c:f>グラフ!$C$3:$C$6</c:f>
              <c:numCache>
                <c:formatCode>General</c:formatCode>
                <c:ptCount val="4"/>
                <c:pt idx="0">
                  <c:v>126</c:v>
                </c:pt>
                <c:pt idx="1">
                  <c:v>102</c:v>
                </c:pt>
                <c:pt idx="2">
                  <c:v>90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E-478E-94DF-C4AF3DD7C9BC}"/>
            </c:ext>
          </c:extLst>
        </c:ser>
        <c:ser>
          <c:idx val="2"/>
          <c:order val="2"/>
          <c:tx>
            <c:strRef>
              <c:f>グラフ!$D$2</c:f>
              <c:strCache>
                <c:ptCount val="1"/>
                <c:pt idx="0">
                  <c:v>6月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グラフ!$A$3:$A$6</c:f>
              <c:strCache>
                <c:ptCount val="4"/>
                <c:pt idx="0">
                  <c:v>書道</c:v>
                </c:pt>
                <c:pt idx="1">
                  <c:v>絵画</c:v>
                </c:pt>
                <c:pt idx="2">
                  <c:v>絵手紙</c:v>
                </c:pt>
                <c:pt idx="3">
                  <c:v>ピアノ</c:v>
                </c:pt>
              </c:strCache>
            </c:strRef>
          </c:cat>
          <c:val>
            <c:numRef>
              <c:f>グラフ!$D$3:$D$6</c:f>
              <c:numCache>
                <c:formatCode>General</c:formatCode>
                <c:ptCount val="4"/>
                <c:pt idx="0">
                  <c:v>123</c:v>
                </c:pt>
                <c:pt idx="1">
                  <c:v>113</c:v>
                </c:pt>
                <c:pt idx="2">
                  <c:v>78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E-478E-94DF-C4AF3DD7C9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14434904"/>
        <c:axId val="714440152"/>
      </c:barChart>
      <c:catAx>
        <c:axId val="71443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440152"/>
        <c:crosses val="autoZero"/>
        <c:auto val="1"/>
        <c:lblAlgn val="ctr"/>
        <c:lblOffset val="100"/>
        <c:noMultiLvlLbl val="0"/>
      </c:catAx>
      <c:valAx>
        <c:axId val="7144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43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8</xdr:row>
      <xdr:rowOff>52387</xdr:rowOff>
    </xdr:from>
    <xdr:to>
      <xdr:col>6</xdr:col>
      <xdr:colOff>595312</xdr:colOff>
      <xdr:row>19</xdr:row>
      <xdr:rowOff>176212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テーブル1" displayName="テーブル1" ref="A1:G15" totalsRowShown="0">
  <autoFilter ref="A1:G15"/>
  <tableColumns count="7">
    <tableColumn id="1" name="氏名" dataDxfId="9"/>
    <tableColumn id="2" name="連名" dataDxfId="8"/>
    <tableColumn id="3" name="郵便番号"/>
    <tableColumn id="4" name="住所１"/>
    <tableColumn id="5" name="住所２"/>
    <tableColumn id="6" name="会社名"/>
    <tableColumn id="7" name="関係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A1:J19" totalsRowShown="0">
  <autoFilter ref="A1:J19"/>
  <sortState ref="A2:J19">
    <sortCondition ref="A1"/>
  </sortState>
  <tableColumns count="10">
    <tableColumn id="8" name="NO." dataDxfId="7"/>
    <tableColumn id="1" name="氏名" dataDxfId="6"/>
    <tableColumn id="9" name="ふりがな" dataDxfId="5">
      <calculatedColumnFormula>PHONETIC(テーブル13[[#This Row],[氏名]])</calculatedColumnFormula>
    </tableColumn>
    <tableColumn id="10" name="性別" dataDxfId="4"/>
    <tableColumn id="11" name="年齢" dataDxfId="3"/>
    <tableColumn id="2" name="職業" dataDxfId="2"/>
    <tableColumn id="3" name="郵便番号"/>
    <tableColumn id="4" name="住所１"/>
    <tableColumn id="13" name="住所2"/>
    <tableColumn id="5" name="住所３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1:C11" totalsRowShown="0" headerRowCellStyle="アクセント 5">
  <autoFilter ref="A1:C11"/>
  <sortState ref="A2:C11">
    <sortCondition ref="A1:A11"/>
  </sortState>
  <tableColumns count="3">
    <tableColumn id="1" name="注文番号" dataDxfId="1"/>
    <tableColumn id="2" name="商品名"/>
    <tableColumn id="3" name="本体価格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E1"/>
    </sheetView>
  </sheetViews>
  <sheetFormatPr defaultRowHeight="18.75" x14ac:dyDescent="0.4"/>
  <cols>
    <col min="1" max="1" width="17.75" customWidth="1"/>
    <col min="2" max="5" width="9.625" customWidth="1"/>
  </cols>
  <sheetData>
    <row r="1" spans="1:7" ht="24" customHeight="1" x14ac:dyDescent="0.4">
      <c r="A1" s="45" t="s">
        <v>35</v>
      </c>
      <c r="B1" s="46"/>
      <c r="C1" s="46"/>
      <c r="D1" s="46"/>
      <c r="E1" s="46"/>
    </row>
    <row r="2" spans="1:7" x14ac:dyDescent="0.4">
      <c r="D2" t="s">
        <v>0</v>
      </c>
      <c r="E2" s="9">
        <v>42574</v>
      </c>
    </row>
    <row r="3" spans="1:7" x14ac:dyDescent="0.4">
      <c r="A3" s="47" t="s">
        <v>1</v>
      </c>
      <c r="B3" s="47"/>
      <c r="C3" s="47"/>
      <c r="D3" s="47"/>
      <c r="E3" s="47"/>
    </row>
    <row r="5" spans="1:7" ht="19.5" thickBot="1" x14ac:dyDescent="0.4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G5" s="8"/>
    </row>
    <row r="6" spans="1:7" ht="19.5" thickTop="1" x14ac:dyDescent="0.4">
      <c r="A6" s="3" t="s">
        <v>7</v>
      </c>
      <c r="B6" s="10">
        <v>1002</v>
      </c>
      <c r="C6" s="10">
        <v>1223</v>
      </c>
      <c r="D6" s="10">
        <f>SUM(B6:C6)</f>
        <v>2225</v>
      </c>
      <c r="E6" s="13">
        <f>D6/$D$13</f>
        <v>0.11216413772243787</v>
      </c>
    </row>
    <row r="7" spans="1:7" x14ac:dyDescent="0.4">
      <c r="A7" s="4" t="s">
        <v>8</v>
      </c>
      <c r="B7" s="11">
        <v>138</v>
      </c>
      <c r="C7" s="11">
        <v>166</v>
      </c>
      <c r="D7" s="10">
        <f t="shared" ref="D7:D12" si="0">SUM(B7:C7)</f>
        <v>304</v>
      </c>
      <c r="E7" s="13">
        <f t="shared" ref="E7:E12" si="1">D7/$D$13</f>
        <v>1.532489791803196E-2</v>
      </c>
    </row>
    <row r="8" spans="1:7" x14ac:dyDescent="0.4">
      <c r="A8" s="4" t="s">
        <v>9</v>
      </c>
      <c r="B8" s="11">
        <v>1494</v>
      </c>
      <c r="C8" s="11">
        <v>1577</v>
      </c>
      <c r="D8" s="10">
        <f t="shared" si="0"/>
        <v>3071</v>
      </c>
      <c r="E8" s="13">
        <f t="shared" si="1"/>
        <v>0.15481171548117154</v>
      </c>
    </row>
    <row r="9" spans="1:7" x14ac:dyDescent="0.4">
      <c r="A9" s="4" t="s">
        <v>13</v>
      </c>
      <c r="B9" s="11">
        <v>3571</v>
      </c>
      <c r="C9" s="11">
        <v>3746</v>
      </c>
      <c r="D9" s="10">
        <v>7317</v>
      </c>
      <c r="E9" s="13">
        <f t="shared" si="1"/>
        <v>0.36885617784947322</v>
      </c>
    </row>
    <row r="10" spans="1:7" x14ac:dyDescent="0.4">
      <c r="A10" s="4" t="s">
        <v>10</v>
      </c>
      <c r="B10" s="11">
        <v>1468</v>
      </c>
      <c r="C10" s="11">
        <v>1094</v>
      </c>
      <c r="D10" s="10">
        <f t="shared" si="0"/>
        <v>2562</v>
      </c>
      <c r="E10" s="13">
        <f t="shared" si="1"/>
        <v>0.12915259363815093</v>
      </c>
    </row>
    <row r="11" spans="1:7" x14ac:dyDescent="0.4">
      <c r="A11" s="4" t="s">
        <v>11</v>
      </c>
      <c r="B11" s="11">
        <v>1812</v>
      </c>
      <c r="C11" s="11">
        <v>1927</v>
      </c>
      <c r="D11" s="10">
        <f t="shared" si="0"/>
        <v>3739</v>
      </c>
      <c r="E11" s="13">
        <f t="shared" si="1"/>
        <v>0.1884861622221102</v>
      </c>
    </row>
    <row r="12" spans="1:7" x14ac:dyDescent="0.4">
      <c r="A12" s="4" t="s">
        <v>12</v>
      </c>
      <c r="B12" s="11">
        <v>427</v>
      </c>
      <c r="C12" s="11">
        <v>192</v>
      </c>
      <c r="D12" s="10">
        <f t="shared" si="0"/>
        <v>619</v>
      </c>
      <c r="E12" s="13">
        <f t="shared" si="1"/>
        <v>3.1204315168624288E-2</v>
      </c>
    </row>
    <row r="13" spans="1:7" x14ac:dyDescent="0.4">
      <c r="A13" s="7" t="s">
        <v>5</v>
      </c>
      <c r="B13" s="12">
        <f>SUM(B6:B12)</f>
        <v>9912</v>
      </c>
      <c r="C13" s="12">
        <f t="shared" ref="C13:E13" si="2">SUM(C6:C12)</f>
        <v>9925</v>
      </c>
      <c r="D13" s="12">
        <f t="shared" si="2"/>
        <v>19837</v>
      </c>
      <c r="E13" s="14">
        <f t="shared" si="2"/>
        <v>1</v>
      </c>
    </row>
    <row r="14" spans="1:7" x14ac:dyDescent="0.4">
      <c r="B14" s="15"/>
      <c r="E14" s="16" t="s">
        <v>14</v>
      </c>
    </row>
  </sheetData>
  <mergeCells count="2">
    <mergeCell ref="A1:E1"/>
    <mergeCell ref="A3:E3"/>
  </mergeCells>
  <phoneticPr fontId="2"/>
  <conditionalFormatting sqref="B6:C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{D99FC349-B22F-4758-A0EE-B2810FE46EE6}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9FC349-B22F-4758-A0EE-B2810FE46E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B6:C12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H5" sqref="H5"/>
    </sheetView>
  </sheetViews>
  <sheetFormatPr defaultRowHeight="18.75" x14ac:dyDescent="0.4"/>
  <sheetData>
    <row r="1" spans="1:5" ht="24.75" customHeight="1" x14ac:dyDescent="0.4">
      <c r="A1" s="48" t="s">
        <v>230</v>
      </c>
      <c r="B1" s="48"/>
      <c r="C1" s="48"/>
      <c r="D1" s="48"/>
      <c r="E1" s="48"/>
    </row>
    <row r="2" spans="1:5" x14ac:dyDescent="0.4">
      <c r="A2" s="33" t="s">
        <v>231</v>
      </c>
      <c r="B2" s="33" t="s">
        <v>223</v>
      </c>
      <c r="C2" s="33" t="s">
        <v>224</v>
      </c>
      <c r="D2" s="33" t="s">
        <v>225</v>
      </c>
      <c r="E2" s="33" t="s">
        <v>5</v>
      </c>
    </row>
    <row r="3" spans="1:5" x14ac:dyDescent="0.4">
      <c r="A3" s="44" t="s">
        <v>226</v>
      </c>
      <c r="B3" s="39">
        <v>115</v>
      </c>
      <c r="C3" s="39">
        <v>126</v>
      </c>
      <c r="D3" s="39">
        <v>123</v>
      </c>
      <c r="E3" s="39">
        <f>SUM(B3:D3)</f>
        <v>364</v>
      </c>
    </row>
    <row r="4" spans="1:5" ht="16.5" customHeight="1" x14ac:dyDescent="0.4">
      <c r="A4" s="34" t="s">
        <v>227</v>
      </c>
      <c r="B4">
        <v>78</v>
      </c>
      <c r="C4">
        <v>102</v>
      </c>
      <c r="D4">
        <v>113</v>
      </c>
      <c r="E4">
        <f t="shared" ref="E4:E6" si="0">SUM(B4:D4)</f>
        <v>293</v>
      </c>
    </row>
    <row r="5" spans="1:5" x14ac:dyDescent="0.4">
      <c r="A5" s="44" t="s">
        <v>228</v>
      </c>
      <c r="B5" s="39">
        <v>96</v>
      </c>
      <c r="C5" s="39">
        <v>90</v>
      </c>
      <c r="D5" s="39">
        <v>78</v>
      </c>
      <c r="E5" s="39">
        <f t="shared" si="0"/>
        <v>264</v>
      </c>
    </row>
    <row r="6" spans="1:5" x14ac:dyDescent="0.4">
      <c r="A6" s="34" t="s">
        <v>229</v>
      </c>
      <c r="B6">
        <v>70</v>
      </c>
      <c r="C6">
        <v>64</v>
      </c>
      <c r="D6">
        <v>75</v>
      </c>
      <c r="E6">
        <f t="shared" si="0"/>
        <v>209</v>
      </c>
    </row>
    <row r="7" spans="1:5" x14ac:dyDescent="0.4">
      <c r="A7" s="44" t="s">
        <v>5</v>
      </c>
      <c r="B7" s="39">
        <f>SUM(B3:B6)</f>
        <v>359</v>
      </c>
      <c r="C7" s="39">
        <f t="shared" ref="C7:E7" si="1">SUM(C3:C6)</f>
        <v>382</v>
      </c>
      <c r="D7" s="39">
        <f t="shared" si="1"/>
        <v>389</v>
      </c>
      <c r="E7" s="39">
        <f t="shared" si="1"/>
        <v>1130</v>
      </c>
    </row>
  </sheetData>
  <mergeCells count="1">
    <mergeCell ref="A1:E1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G8" sqref="G8"/>
    </sheetView>
  </sheetViews>
  <sheetFormatPr defaultRowHeight="18.75" x14ac:dyDescent="0.4"/>
  <cols>
    <col min="1" max="5" width="11.625" customWidth="1"/>
  </cols>
  <sheetData>
    <row r="1" spans="1:5" ht="24" customHeight="1" x14ac:dyDescent="0.4">
      <c r="A1" s="48" t="s">
        <v>15</v>
      </c>
      <c r="B1" s="48"/>
      <c r="C1" s="48"/>
      <c r="D1" s="48"/>
      <c r="E1" s="48"/>
    </row>
    <row r="3" spans="1:5" x14ac:dyDescent="0.4">
      <c r="A3" s="19" t="s">
        <v>16</v>
      </c>
      <c r="B3" s="19" t="s">
        <v>17</v>
      </c>
      <c r="C3" s="19" t="s">
        <v>18</v>
      </c>
      <c r="E3" s="26" t="s">
        <v>27</v>
      </c>
    </row>
    <row r="4" spans="1:5" x14ac:dyDescent="0.4">
      <c r="A4" s="11">
        <v>200000</v>
      </c>
      <c r="B4" s="20">
        <f>SUM(C7:C26)</f>
        <v>165910</v>
      </c>
      <c r="C4" s="20">
        <f>A4-B4</f>
        <v>34090</v>
      </c>
      <c r="E4" s="20">
        <f>A4*0.8</f>
        <v>160000</v>
      </c>
    </row>
    <row r="6" spans="1:5" ht="19.5" thickBot="1" x14ac:dyDescent="0.45">
      <c r="A6" s="21" t="s">
        <v>19</v>
      </c>
      <c r="B6" s="27" t="s">
        <v>34</v>
      </c>
      <c r="C6" s="21" t="s">
        <v>20</v>
      </c>
      <c r="D6" s="21" t="s">
        <v>21</v>
      </c>
      <c r="E6" s="21" t="s">
        <v>22</v>
      </c>
    </row>
    <row r="7" spans="1:5" ht="19.5" thickTop="1" x14ac:dyDescent="0.4">
      <c r="A7" s="22">
        <v>42370</v>
      </c>
      <c r="B7" s="18" t="s">
        <v>23</v>
      </c>
      <c r="C7" s="10">
        <v>35000</v>
      </c>
      <c r="D7" s="10">
        <f>C7</f>
        <v>35000</v>
      </c>
      <c r="E7" s="2" t="s">
        <v>31</v>
      </c>
    </row>
    <row r="8" spans="1:5" x14ac:dyDescent="0.4">
      <c r="A8" s="23">
        <v>42371</v>
      </c>
      <c r="B8" s="17" t="s">
        <v>24</v>
      </c>
      <c r="C8" s="11">
        <v>20000</v>
      </c>
      <c r="D8" s="11">
        <f>D7+C8</f>
        <v>55000</v>
      </c>
      <c r="E8" s="1"/>
    </row>
    <row r="9" spans="1:5" x14ac:dyDescent="0.4">
      <c r="A9" s="23">
        <v>42371</v>
      </c>
      <c r="B9" s="17" t="s">
        <v>25</v>
      </c>
      <c r="C9" s="11">
        <v>3650</v>
      </c>
      <c r="D9" s="11">
        <f>D8+C9</f>
        <v>58650</v>
      </c>
      <c r="E9" s="1"/>
    </row>
    <row r="10" spans="1:5" x14ac:dyDescent="0.4">
      <c r="A10" s="23">
        <v>42374</v>
      </c>
      <c r="B10" s="17" t="s">
        <v>25</v>
      </c>
      <c r="C10" s="11">
        <v>3000</v>
      </c>
      <c r="D10" s="11">
        <f>D9+C10</f>
        <v>61650</v>
      </c>
      <c r="E10" s="1"/>
    </row>
    <row r="11" spans="1:5" x14ac:dyDescent="0.4">
      <c r="A11" s="23">
        <v>42377</v>
      </c>
      <c r="B11" s="17" t="s">
        <v>26</v>
      </c>
      <c r="C11" s="11">
        <v>800</v>
      </c>
      <c r="D11" s="11">
        <f t="shared" ref="D11:D26" si="0">D10+C11</f>
        <v>62450</v>
      </c>
      <c r="E11" s="1"/>
    </row>
    <row r="12" spans="1:5" x14ac:dyDescent="0.4">
      <c r="A12" s="25">
        <v>42377</v>
      </c>
      <c r="B12" s="17" t="s">
        <v>23</v>
      </c>
      <c r="C12" s="11">
        <v>4000</v>
      </c>
      <c r="D12" s="11">
        <f t="shared" si="0"/>
        <v>66450</v>
      </c>
      <c r="E12" s="1" t="s">
        <v>30</v>
      </c>
    </row>
    <row r="13" spans="1:5" x14ac:dyDescent="0.4">
      <c r="A13" s="23">
        <v>42379</v>
      </c>
      <c r="B13" s="17" t="s">
        <v>25</v>
      </c>
      <c r="C13" s="11">
        <v>4200</v>
      </c>
      <c r="D13" s="11">
        <f t="shared" si="0"/>
        <v>70650</v>
      </c>
      <c r="E13" s="1"/>
    </row>
    <row r="14" spans="1:5" x14ac:dyDescent="0.4">
      <c r="A14" s="23">
        <v>42380</v>
      </c>
      <c r="B14" s="17" t="s">
        <v>28</v>
      </c>
      <c r="C14" s="11">
        <v>1800</v>
      </c>
      <c r="D14" s="11">
        <f t="shared" si="0"/>
        <v>72450</v>
      </c>
      <c r="E14" s="1" t="s">
        <v>32</v>
      </c>
    </row>
    <row r="15" spans="1:5" x14ac:dyDescent="0.4">
      <c r="A15" s="23">
        <v>42382</v>
      </c>
      <c r="B15" s="17" t="s">
        <v>29</v>
      </c>
      <c r="C15" s="11">
        <v>12800</v>
      </c>
      <c r="D15" s="11">
        <f t="shared" si="0"/>
        <v>85250</v>
      </c>
      <c r="E15" s="1"/>
    </row>
    <row r="16" spans="1:5" x14ac:dyDescent="0.4">
      <c r="A16" s="23">
        <v>42384</v>
      </c>
      <c r="B16" s="17" t="s">
        <v>28</v>
      </c>
      <c r="C16" s="11">
        <v>75400</v>
      </c>
      <c r="D16" s="11">
        <f t="shared" si="0"/>
        <v>160650</v>
      </c>
      <c r="E16" s="1"/>
    </row>
    <row r="17" spans="1:5" x14ac:dyDescent="0.4">
      <c r="A17" s="23">
        <v>42387</v>
      </c>
      <c r="B17" s="17" t="s">
        <v>33</v>
      </c>
      <c r="C17" s="11">
        <v>5260</v>
      </c>
      <c r="D17" s="11">
        <f t="shared" si="0"/>
        <v>165910</v>
      </c>
      <c r="E17" s="1"/>
    </row>
    <row r="18" spans="1:5" x14ac:dyDescent="0.4">
      <c r="A18" s="23"/>
      <c r="B18" s="17"/>
      <c r="C18" s="11"/>
      <c r="D18" s="11">
        <f t="shared" si="0"/>
        <v>165910</v>
      </c>
      <c r="E18" s="1"/>
    </row>
    <row r="19" spans="1:5" x14ac:dyDescent="0.4">
      <c r="A19" s="23"/>
      <c r="B19" s="17"/>
      <c r="C19" s="11"/>
      <c r="D19" s="11">
        <f t="shared" si="0"/>
        <v>165910</v>
      </c>
      <c r="E19" s="1"/>
    </row>
    <row r="20" spans="1:5" x14ac:dyDescent="0.4">
      <c r="A20" s="23"/>
      <c r="B20" s="17"/>
      <c r="C20" s="11"/>
      <c r="D20" s="11">
        <f t="shared" si="0"/>
        <v>165910</v>
      </c>
      <c r="E20" s="1"/>
    </row>
    <row r="21" spans="1:5" x14ac:dyDescent="0.4">
      <c r="A21" s="23"/>
      <c r="B21" s="17"/>
      <c r="C21" s="11"/>
      <c r="D21" s="11">
        <f t="shared" si="0"/>
        <v>165910</v>
      </c>
      <c r="E21" s="1"/>
    </row>
    <row r="22" spans="1:5" x14ac:dyDescent="0.4">
      <c r="A22" s="23"/>
      <c r="B22" s="17"/>
      <c r="C22" s="11"/>
      <c r="D22" s="11">
        <f t="shared" si="0"/>
        <v>165910</v>
      </c>
      <c r="E22" s="1"/>
    </row>
    <row r="23" spans="1:5" x14ac:dyDescent="0.4">
      <c r="A23" s="23"/>
      <c r="B23" s="17"/>
      <c r="C23" s="11"/>
      <c r="D23" s="11">
        <f t="shared" si="0"/>
        <v>165910</v>
      </c>
      <c r="E23" s="1"/>
    </row>
    <row r="24" spans="1:5" x14ac:dyDescent="0.4">
      <c r="A24" s="23"/>
      <c r="B24" s="17"/>
      <c r="C24" s="11"/>
      <c r="D24" s="11">
        <f t="shared" si="0"/>
        <v>165910</v>
      </c>
      <c r="E24" s="1"/>
    </row>
    <row r="25" spans="1:5" x14ac:dyDescent="0.4">
      <c r="A25" s="23"/>
      <c r="B25" s="17"/>
      <c r="C25" s="11"/>
      <c r="D25" s="11">
        <f t="shared" si="0"/>
        <v>165910</v>
      </c>
      <c r="E25" s="1"/>
    </row>
    <row r="26" spans="1:5" x14ac:dyDescent="0.4">
      <c r="A26" s="24"/>
      <c r="B26" s="17"/>
      <c r="C26" s="11"/>
      <c r="D26" s="11">
        <f t="shared" si="0"/>
        <v>165910</v>
      </c>
      <c r="E26" s="1"/>
    </row>
  </sheetData>
  <autoFilter ref="A6:E26"/>
  <mergeCells count="1">
    <mergeCell ref="A1:E1"/>
  </mergeCells>
  <phoneticPr fontId="2"/>
  <conditionalFormatting sqref="D7:D26">
    <cfRule type="cellIs" dxfId="11" priority="1" operator="greaterThan">
      <formula>$E$4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F9" sqref="F9"/>
    </sheetView>
  </sheetViews>
  <sheetFormatPr defaultRowHeight="18.75" x14ac:dyDescent="0.4"/>
  <cols>
    <col min="1" max="5" width="11.625" customWidth="1"/>
  </cols>
  <sheetData>
    <row r="1" spans="1:5" ht="24" customHeight="1" x14ac:dyDescent="0.4">
      <c r="A1" s="48" t="s">
        <v>15</v>
      </c>
      <c r="B1" s="48"/>
      <c r="C1" s="48"/>
      <c r="D1" s="48"/>
      <c r="E1" s="48"/>
    </row>
    <row r="3" spans="1:5" x14ac:dyDescent="0.4">
      <c r="A3" s="19" t="s">
        <v>16</v>
      </c>
      <c r="B3" s="19" t="s">
        <v>17</v>
      </c>
      <c r="C3" s="19" t="s">
        <v>18</v>
      </c>
      <c r="E3" s="26" t="s">
        <v>27</v>
      </c>
    </row>
    <row r="4" spans="1:5" x14ac:dyDescent="0.4">
      <c r="A4" s="11"/>
      <c r="B4" s="20">
        <f>A1:A7</f>
        <v>0</v>
      </c>
      <c r="C4" s="20">
        <f>A4-B4</f>
        <v>0</v>
      </c>
      <c r="E4" s="20">
        <f>A4*0.8</f>
        <v>0</v>
      </c>
    </row>
    <row r="6" spans="1:5" ht="19.5" thickBot="1" x14ac:dyDescent="0.45">
      <c r="A6" s="21" t="s">
        <v>19</v>
      </c>
      <c r="B6" s="27" t="s">
        <v>34</v>
      </c>
      <c r="C6" s="21" t="s">
        <v>20</v>
      </c>
      <c r="D6" s="21" t="s">
        <v>21</v>
      </c>
      <c r="E6" s="21" t="s">
        <v>22</v>
      </c>
    </row>
    <row r="7" spans="1:5" ht="19.5" thickTop="1" x14ac:dyDescent="0.4">
      <c r="A7" s="22"/>
      <c r="B7" s="18"/>
      <c r="C7" s="10"/>
      <c r="D7" s="10">
        <f>C7</f>
        <v>0</v>
      </c>
      <c r="E7" s="2"/>
    </row>
    <row r="8" spans="1:5" x14ac:dyDescent="0.4">
      <c r="A8" s="23"/>
      <c r="B8" s="17"/>
      <c r="C8" s="11"/>
      <c r="D8" s="11">
        <f>D7+C8</f>
        <v>0</v>
      </c>
      <c r="E8" s="1"/>
    </row>
    <row r="9" spans="1:5" x14ac:dyDescent="0.4">
      <c r="A9" s="23"/>
      <c r="B9" s="17"/>
      <c r="C9" s="11"/>
      <c r="D9" s="11">
        <f>D8+C9</f>
        <v>0</v>
      </c>
      <c r="E9" s="1"/>
    </row>
    <row r="10" spans="1:5" x14ac:dyDescent="0.4">
      <c r="A10" s="23"/>
      <c r="B10" s="17"/>
      <c r="C10" s="11"/>
      <c r="D10" s="11">
        <f>D9+C10</f>
        <v>0</v>
      </c>
      <c r="E10" s="1"/>
    </row>
    <row r="11" spans="1:5" x14ac:dyDescent="0.4">
      <c r="A11" s="23"/>
      <c r="B11" s="17"/>
      <c r="C11" s="11"/>
      <c r="D11" s="11">
        <f t="shared" ref="D11:D26" si="0">D10+C11</f>
        <v>0</v>
      </c>
      <c r="E11" s="1"/>
    </row>
    <row r="12" spans="1:5" x14ac:dyDescent="0.4">
      <c r="A12" s="25"/>
      <c r="B12" s="17"/>
      <c r="C12" s="11"/>
      <c r="D12" s="11">
        <f t="shared" si="0"/>
        <v>0</v>
      </c>
      <c r="E12" s="1"/>
    </row>
    <row r="13" spans="1:5" x14ac:dyDescent="0.4">
      <c r="A13" s="23"/>
      <c r="B13" s="17"/>
      <c r="C13" s="11"/>
      <c r="D13" s="11">
        <f t="shared" si="0"/>
        <v>0</v>
      </c>
      <c r="E13" s="1"/>
    </row>
    <row r="14" spans="1:5" x14ac:dyDescent="0.4">
      <c r="A14" s="23"/>
      <c r="B14" s="17"/>
      <c r="C14" s="11"/>
      <c r="D14" s="11">
        <f t="shared" si="0"/>
        <v>0</v>
      </c>
      <c r="E14" s="1"/>
    </row>
    <row r="15" spans="1:5" x14ac:dyDescent="0.4">
      <c r="A15" s="23"/>
      <c r="B15" s="17"/>
      <c r="C15" s="11"/>
      <c r="D15" s="11">
        <f t="shared" si="0"/>
        <v>0</v>
      </c>
      <c r="E15" s="1"/>
    </row>
    <row r="16" spans="1:5" x14ac:dyDescent="0.4">
      <c r="A16" s="23"/>
      <c r="B16" s="17"/>
      <c r="C16" s="11"/>
      <c r="D16" s="11">
        <f t="shared" si="0"/>
        <v>0</v>
      </c>
      <c r="E16" s="1"/>
    </row>
    <row r="17" spans="1:5" x14ac:dyDescent="0.4">
      <c r="A17" s="23"/>
      <c r="B17" s="17"/>
      <c r="C17" s="11"/>
      <c r="D17" s="11">
        <f t="shared" si="0"/>
        <v>0</v>
      </c>
      <c r="E17" s="1"/>
    </row>
    <row r="18" spans="1:5" x14ac:dyDescent="0.4">
      <c r="A18" s="23"/>
      <c r="B18" s="17"/>
      <c r="C18" s="11"/>
      <c r="D18" s="11">
        <f t="shared" si="0"/>
        <v>0</v>
      </c>
      <c r="E18" s="1"/>
    </row>
    <row r="19" spans="1:5" x14ac:dyDescent="0.4">
      <c r="A19" s="23"/>
      <c r="B19" s="17"/>
      <c r="C19" s="11"/>
      <c r="D19" s="11">
        <f t="shared" si="0"/>
        <v>0</v>
      </c>
      <c r="E19" s="1"/>
    </row>
    <row r="20" spans="1:5" x14ac:dyDescent="0.4">
      <c r="A20" s="23"/>
      <c r="B20" s="17"/>
      <c r="C20" s="11"/>
      <c r="D20" s="11">
        <f t="shared" si="0"/>
        <v>0</v>
      </c>
      <c r="E20" s="1"/>
    </row>
    <row r="21" spans="1:5" x14ac:dyDescent="0.4">
      <c r="A21" s="23"/>
      <c r="B21" s="17"/>
      <c r="C21" s="11"/>
      <c r="D21" s="11">
        <f t="shared" si="0"/>
        <v>0</v>
      </c>
      <c r="E21" s="1"/>
    </row>
    <row r="22" spans="1:5" x14ac:dyDescent="0.4">
      <c r="A22" s="23"/>
      <c r="B22" s="17"/>
      <c r="C22" s="11"/>
      <c r="D22" s="11">
        <f t="shared" si="0"/>
        <v>0</v>
      </c>
      <c r="E22" s="1"/>
    </row>
    <row r="23" spans="1:5" x14ac:dyDescent="0.4">
      <c r="A23" s="23"/>
      <c r="B23" s="17"/>
      <c r="C23" s="11"/>
      <c r="D23" s="11">
        <f t="shared" si="0"/>
        <v>0</v>
      </c>
      <c r="E23" s="1"/>
    </row>
    <row r="24" spans="1:5" x14ac:dyDescent="0.4">
      <c r="A24" s="23"/>
      <c r="B24" s="17"/>
      <c r="C24" s="11"/>
      <c r="D24" s="11">
        <f t="shared" si="0"/>
        <v>0</v>
      </c>
      <c r="E24" s="1"/>
    </row>
    <row r="25" spans="1:5" x14ac:dyDescent="0.4">
      <c r="A25" s="23"/>
      <c r="B25" s="17"/>
      <c r="C25" s="11"/>
      <c r="D25" s="11">
        <f t="shared" si="0"/>
        <v>0</v>
      </c>
      <c r="E25" s="1"/>
    </row>
    <row r="26" spans="1:5" x14ac:dyDescent="0.4">
      <c r="A26" s="24"/>
      <c r="B26" s="17"/>
      <c r="C26" s="11"/>
      <c r="D26" s="11">
        <f t="shared" si="0"/>
        <v>0</v>
      </c>
      <c r="E26" s="1"/>
    </row>
  </sheetData>
  <autoFilter ref="A6:E26"/>
  <mergeCells count="1">
    <mergeCell ref="A1:E1"/>
  </mergeCells>
  <phoneticPr fontId="2"/>
  <conditionalFormatting sqref="D7:D26">
    <cfRule type="cellIs" dxfId="10" priority="1" operator="greaterThan">
      <formula>$E$4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26" sqref="B26"/>
    </sheetView>
  </sheetViews>
  <sheetFormatPr defaultRowHeight="18.75" x14ac:dyDescent="0.4"/>
  <cols>
    <col min="1" max="1" width="13" bestFit="1" customWidth="1"/>
    <col min="2" max="2" width="9.875" bestFit="1" customWidth="1"/>
    <col min="3" max="3" width="10.25" customWidth="1"/>
    <col min="4" max="4" width="28.75" bestFit="1" customWidth="1"/>
    <col min="5" max="5" width="16.25" bestFit="1" customWidth="1"/>
    <col min="6" max="6" width="15.125" bestFit="1" customWidth="1"/>
  </cols>
  <sheetData>
    <row r="1" spans="1:7" x14ac:dyDescent="0.4">
      <c r="A1" s="28" t="s">
        <v>36</v>
      </c>
      <c r="B1" s="30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</row>
    <row r="2" spans="1:7" x14ac:dyDescent="0.4">
      <c r="A2" s="30" t="s">
        <v>43</v>
      </c>
      <c r="B2" s="30" t="s">
        <v>44</v>
      </c>
      <c r="C2" t="s">
        <v>45</v>
      </c>
      <c r="D2" t="s">
        <v>46</v>
      </c>
      <c r="E2" t="s">
        <v>47</v>
      </c>
      <c r="G2" t="s">
        <v>48</v>
      </c>
    </row>
    <row r="3" spans="1:7" x14ac:dyDescent="0.4">
      <c r="A3" s="30" t="s">
        <v>49</v>
      </c>
      <c r="B3" s="30"/>
      <c r="C3" t="s">
        <v>50</v>
      </c>
      <c r="D3" t="s">
        <v>51</v>
      </c>
      <c r="F3" t="s">
        <v>52</v>
      </c>
      <c r="G3" t="s">
        <v>53</v>
      </c>
    </row>
    <row r="4" spans="1:7" x14ac:dyDescent="0.4">
      <c r="A4" s="30" t="s">
        <v>60</v>
      </c>
      <c r="B4" s="30" t="s">
        <v>55</v>
      </c>
      <c r="C4" t="s">
        <v>56</v>
      </c>
      <c r="D4" t="s">
        <v>57</v>
      </c>
      <c r="G4" t="s">
        <v>58</v>
      </c>
    </row>
    <row r="5" spans="1:7" x14ac:dyDescent="0.4">
      <c r="A5" s="30" t="s">
        <v>54</v>
      </c>
      <c r="B5" s="30"/>
      <c r="C5" t="s">
        <v>61</v>
      </c>
      <c r="D5" s="29" t="s">
        <v>62</v>
      </c>
      <c r="E5" t="s">
        <v>63</v>
      </c>
      <c r="G5" t="s">
        <v>48</v>
      </c>
    </row>
    <row r="6" spans="1:7" x14ac:dyDescent="0.4">
      <c r="A6" s="30" t="s">
        <v>59</v>
      </c>
      <c r="B6" s="30" t="s">
        <v>64</v>
      </c>
      <c r="C6" t="s">
        <v>66</v>
      </c>
      <c r="D6" t="s">
        <v>65</v>
      </c>
      <c r="E6" t="s">
        <v>67</v>
      </c>
      <c r="G6" t="s">
        <v>58</v>
      </c>
    </row>
    <row r="7" spans="1:7" x14ac:dyDescent="0.4">
      <c r="A7" s="30" t="s">
        <v>68</v>
      </c>
      <c r="B7" s="30"/>
      <c r="C7" t="s">
        <v>69</v>
      </c>
      <c r="D7" t="s">
        <v>70</v>
      </c>
      <c r="G7" t="s">
        <v>48</v>
      </c>
    </row>
    <row r="8" spans="1:7" x14ac:dyDescent="0.4">
      <c r="A8" s="30" t="s">
        <v>71</v>
      </c>
      <c r="B8" s="30" t="s">
        <v>72</v>
      </c>
      <c r="C8" t="s">
        <v>73</v>
      </c>
      <c r="D8" t="s">
        <v>74</v>
      </c>
      <c r="G8" t="s">
        <v>58</v>
      </c>
    </row>
    <row r="9" spans="1:7" x14ac:dyDescent="0.4">
      <c r="A9" s="30" t="s">
        <v>75</v>
      </c>
      <c r="B9" s="30"/>
      <c r="C9" t="s">
        <v>76</v>
      </c>
      <c r="D9" t="s">
        <v>77</v>
      </c>
      <c r="E9" t="s">
        <v>78</v>
      </c>
      <c r="F9" t="s">
        <v>97</v>
      </c>
      <c r="G9" t="s">
        <v>53</v>
      </c>
    </row>
    <row r="10" spans="1:7" x14ac:dyDescent="0.4">
      <c r="A10" s="30" t="s">
        <v>79</v>
      </c>
      <c r="B10" s="30"/>
      <c r="C10" t="s">
        <v>80</v>
      </c>
      <c r="D10" t="s">
        <v>81</v>
      </c>
      <c r="E10" t="s">
        <v>82</v>
      </c>
      <c r="G10" t="s">
        <v>48</v>
      </c>
    </row>
    <row r="11" spans="1:7" x14ac:dyDescent="0.4">
      <c r="A11" s="30" t="s">
        <v>83</v>
      </c>
      <c r="B11" s="30"/>
      <c r="C11" t="s">
        <v>84</v>
      </c>
      <c r="D11" t="s">
        <v>77</v>
      </c>
      <c r="E11" t="s">
        <v>78</v>
      </c>
      <c r="F11" t="s">
        <v>97</v>
      </c>
      <c r="G11" t="s">
        <v>53</v>
      </c>
    </row>
    <row r="12" spans="1:7" x14ac:dyDescent="0.4">
      <c r="A12" s="30" t="s">
        <v>85</v>
      </c>
      <c r="B12" s="30"/>
      <c r="C12" t="s">
        <v>86</v>
      </c>
      <c r="D12" t="s">
        <v>87</v>
      </c>
      <c r="G12" t="s">
        <v>48</v>
      </c>
    </row>
    <row r="13" spans="1:7" x14ac:dyDescent="0.4">
      <c r="A13" s="30" t="s">
        <v>88</v>
      </c>
      <c r="B13" s="30" t="s">
        <v>89</v>
      </c>
      <c r="C13" t="s">
        <v>90</v>
      </c>
      <c r="D13" t="s">
        <v>91</v>
      </c>
      <c r="G13" t="s">
        <v>48</v>
      </c>
    </row>
    <row r="14" spans="1:7" x14ac:dyDescent="0.4">
      <c r="A14" s="30" t="s">
        <v>92</v>
      </c>
      <c r="B14" s="30"/>
      <c r="C14" t="s">
        <v>93</v>
      </c>
      <c r="D14" t="s">
        <v>77</v>
      </c>
      <c r="E14" t="s">
        <v>78</v>
      </c>
      <c r="F14" t="s">
        <v>97</v>
      </c>
      <c r="G14" t="s">
        <v>53</v>
      </c>
    </row>
    <row r="15" spans="1:7" x14ac:dyDescent="0.4">
      <c r="A15" s="30" t="s">
        <v>94</v>
      </c>
      <c r="B15" s="30"/>
      <c r="C15" t="s">
        <v>95</v>
      </c>
      <c r="D15" t="s">
        <v>96</v>
      </c>
      <c r="G15" t="s">
        <v>58</v>
      </c>
    </row>
  </sheetData>
  <phoneticPr fontId="2"/>
  <dataValidations count="2">
    <dataValidation imeMode="halfAlpha" allowBlank="1" showInputMessage="1" showErrorMessage="1" sqref="C2:C15"/>
    <dataValidation type="list" allowBlank="1" showInputMessage="1" showErrorMessage="1" sqref="G2:G15">
      <formula1>"親戚,友人,仕事"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2" sqref="B2"/>
    </sheetView>
  </sheetViews>
  <sheetFormatPr defaultRowHeight="18.75" x14ac:dyDescent="0.4"/>
  <cols>
    <col min="1" max="1" width="7.125" bestFit="1" customWidth="1"/>
    <col min="2" max="2" width="13" bestFit="1" customWidth="1"/>
    <col min="3" max="3" width="19.25" bestFit="1" customWidth="1"/>
    <col min="4" max="5" width="7.5" bestFit="1" customWidth="1"/>
    <col min="6" max="7" width="11.25" bestFit="1" customWidth="1"/>
    <col min="8" max="8" width="9.375" bestFit="1" customWidth="1"/>
    <col min="9" max="9" width="17.25" bestFit="1" customWidth="1"/>
    <col min="10" max="10" width="15.125" bestFit="1" customWidth="1"/>
  </cols>
  <sheetData>
    <row r="1" spans="1:10" x14ac:dyDescent="0.4">
      <c r="A1" s="28" t="s">
        <v>98</v>
      </c>
      <c r="B1" s="28" t="s">
        <v>165</v>
      </c>
      <c r="C1" s="28" t="s">
        <v>99</v>
      </c>
      <c r="D1" s="28" t="s">
        <v>100</v>
      </c>
      <c r="E1" s="28" t="s">
        <v>101</v>
      </c>
      <c r="F1" s="30" t="s">
        <v>102</v>
      </c>
      <c r="G1" t="s">
        <v>38</v>
      </c>
      <c r="H1" t="s">
        <v>39</v>
      </c>
      <c r="I1" t="s">
        <v>103</v>
      </c>
      <c r="J1" t="s">
        <v>104</v>
      </c>
    </row>
    <row r="2" spans="1:10" x14ac:dyDescent="0.4">
      <c r="A2" s="31">
        <v>1</v>
      </c>
      <c r="B2" s="30" t="s">
        <v>166</v>
      </c>
      <c r="C2" s="30" t="str">
        <f>PHONETIC(テーブル13[[#This Row],[氏名]])</f>
        <v>おおば　のぶひこ</v>
      </c>
      <c r="D2" s="31" t="s">
        <v>105</v>
      </c>
      <c r="E2" s="31">
        <v>34</v>
      </c>
      <c r="F2" s="30" t="s">
        <v>107</v>
      </c>
      <c r="G2" t="s">
        <v>139</v>
      </c>
      <c r="H2" t="s">
        <v>129</v>
      </c>
      <c r="I2" t="s">
        <v>140</v>
      </c>
      <c r="J2" t="s">
        <v>158</v>
      </c>
    </row>
    <row r="3" spans="1:10" x14ac:dyDescent="0.4">
      <c r="A3" s="31">
        <v>2</v>
      </c>
      <c r="B3" s="30" t="s">
        <v>167</v>
      </c>
      <c r="C3" s="30" t="str">
        <f>PHONETIC(テーブル13[[#This Row],[氏名]])</f>
        <v>おだ　ことね</v>
      </c>
      <c r="D3" s="31" t="s">
        <v>106</v>
      </c>
      <c r="E3" s="31">
        <v>41</v>
      </c>
      <c r="F3" s="30" t="s">
        <v>108</v>
      </c>
      <c r="G3" t="s">
        <v>112</v>
      </c>
      <c r="H3" t="s">
        <v>130</v>
      </c>
      <c r="I3" t="s">
        <v>141</v>
      </c>
    </row>
    <row r="4" spans="1:10" x14ac:dyDescent="0.4">
      <c r="A4" s="31">
        <v>3</v>
      </c>
      <c r="B4" s="30" t="s">
        <v>168</v>
      </c>
      <c r="C4" s="30" t="str">
        <f>PHONETIC(テーブル13[[#This Row],[氏名]])</f>
        <v>かわかみ　ふじこ</v>
      </c>
      <c r="D4" s="31" t="s">
        <v>106</v>
      </c>
      <c r="E4" s="31">
        <v>18</v>
      </c>
      <c r="F4" s="30" t="s">
        <v>109</v>
      </c>
      <c r="G4" t="s">
        <v>113</v>
      </c>
      <c r="H4" t="s">
        <v>129</v>
      </c>
      <c r="I4" t="s">
        <v>142</v>
      </c>
    </row>
    <row r="5" spans="1:10" x14ac:dyDescent="0.4">
      <c r="A5" s="31">
        <v>4</v>
      </c>
      <c r="B5" s="30" t="s">
        <v>169</v>
      </c>
      <c r="C5" s="30" t="str">
        <f>PHONETIC(テーブル13[[#This Row],[氏名]])</f>
        <v>かねこ　みちお</v>
      </c>
      <c r="D5" s="31" t="s">
        <v>105</v>
      </c>
      <c r="E5" s="31">
        <v>28</v>
      </c>
      <c r="F5" s="30" t="s">
        <v>107</v>
      </c>
      <c r="G5" t="s">
        <v>114</v>
      </c>
      <c r="H5" s="29" t="s">
        <v>129</v>
      </c>
      <c r="I5" s="29" t="s">
        <v>143</v>
      </c>
      <c r="J5" t="s">
        <v>159</v>
      </c>
    </row>
    <row r="6" spans="1:10" x14ac:dyDescent="0.4">
      <c r="A6" s="31">
        <v>5</v>
      </c>
      <c r="B6" s="30" t="s">
        <v>170</v>
      </c>
      <c r="C6" s="30" t="str">
        <f>PHONETIC(テーブル13[[#This Row],[氏名]])</f>
        <v>あいざわ　せいいち</v>
      </c>
      <c r="D6" s="31" t="s">
        <v>105</v>
      </c>
      <c r="E6" s="31">
        <v>38</v>
      </c>
      <c r="F6" s="30" t="s">
        <v>107</v>
      </c>
      <c r="G6" t="s">
        <v>115</v>
      </c>
      <c r="H6" t="s">
        <v>131</v>
      </c>
      <c r="I6" t="s">
        <v>144</v>
      </c>
    </row>
    <row r="7" spans="1:10" x14ac:dyDescent="0.4">
      <c r="A7" s="31">
        <v>6</v>
      </c>
      <c r="B7" s="30" t="s">
        <v>171</v>
      </c>
      <c r="C7" s="30" t="str">
        <f>PHONETIC(テーブル13[[#This Row],[氏名]])</f>
        <v>なるせ　まさとし</v>
      </c>
      <c r="D7" s="31" t="s">
        <v>105</v>
      </c>
      <c r="E7" s="31">
        <v>28</v>
      </c>
      <c r="F7" s="30" t="s">
        <v>107</v>
      </c>
      <c r="G7" t="s">
        <v>116</v>
      </c>
      <c r="H7" t="s">
        <v>130</v>
      </c>
      <c r="I7" t="s">
        <v>145</v>
      </c>
    </row>
    <row r="8" spans="1:10" x14ac:dyDescent="0.4">
      <c r="A8" s="31">
        <v>7</v>
      </c>
      <c r="B8" s="30" t="s">
        <v>172</v>
      </c>
      <c r="C8" s="30" t="str">
        <f>PHONETIC(テーブル13[[#This Row],[氏名]])</f>
        <v>とみさか　しょうご</v>
      </c>
      <c r="D8" s="31" t="s">
        <v>105</v>
      </c>
      <c r="E8" s="31">
        <v>19</v>
      </c>
      <c r="F8" s="30" t="s">
        <v>109</v>
      </c>
      <c r="G8" t="s">
        <v>117</v>
      </c>
      <c r="H8" t="s">
        <v>132</v>
      </c>
      <c r="I8" t="s">
        <v>146</v>
      </c>
    </row>
    <row r="9" spans="1:10" x14ac:dyDescent="0.4">
      <c r="A9" s="31">
        <v>8</v>
      </c>
      <c r="B9" s="30" t="s">
        <v>173</v>
      </c>
      <c r="C9" s="30" t="str">
        <f>PHONETIC(テーブル13[[#This Row],[氏名]])</f>
        <v>きたはら　ゆき</v>
      </c>
      <c r="D9" s="31" t="s">
        <v>106</v>
      </c>
      <c r="E9" s="31">
        <v>22</v>
      </c>
      <c r="F9" s="30" t="s">
        <v>110</v>
      </c>
      <c r="G9" t="s">
        <v>118</v>
      </c>
      <c r="H9" t="s">
        <v>133</v>
      </c>
      <c r="I9" t="s">
        <v>147</v>
      </c>
      <c r="J9" t="s">
        <v>160</v>
      </c>
    </row>
    <row r="10" spans="1:10" x14ac:dyDescent="0.4">
      <c r="A10" s="31">
        <v>9</v>
      </c>
      <c r="B10" s="30" t="s">
        <v>174</v>
      </c>
      <c r="C10" s="30" t="str">
        <f>PHONETIC(テーブル13[[#This Row],[氏名]])</f>
        <v>おの　ひろこ</v>
      </c>
      <c r="D10" s="31" t="s">
        <v>106</v>
      </c>
      <c r="E10" s="31">
        <v>34</v>
      </c>
      <c r="F10" s="30" t="s">
        <v>107</v>
      </c>
      <c r="G10" t="s">
        <v>119</v>
      </c>
      <c r="H10" t="s">
        <v>129</v>
      </c>
      <c r="I10" t="s">
        <v>148</v>
      </c>
    </row>
    <row r="11" spans="1:10" x14ac:dyDescent="0.4">
      <c r="A11" s="31">
        <v>10</v>
      </c>
      <c r="B11" s="30" t="s">
        <v>175</v>
      </c>
      <c r="C11" s="30" t="str">
        <f>PHONETIC(テーブル13[[#This Row],[氏名]])</f>
        <v>しむら　たすく</v>
      </c>
      <c r="D11" s="31" t="s">
        <v>105</v>
      </c>
      <c r="E11" s="31">
        <v>21</v>
      </c>
      <c r="F11" s="30" t="s">
        <v>110</v>
      </c>
      <c r="G11" t="s">
        <v>120</v>
      </c>
      <c r="H11" t="s">
        <v>134</v>
      </c>
      <c r="I11" t="s">
        <v>149</v>
      </c>
    </row>
    <row r="12" spans="1:10" x14ac:dyDescent="0.4">
      <c r="A12" s="31">
        <v>11</v>
      </c>
      <c r="B12" s="30" t="s">
        <v>176</v>
      </c>
      <c r="C12" s="30" t="str">
        <f>PHONETIC(テーブル13[[#This Row],[氏名]])</f>
        <v>ひむら　あやこ</v>
      </c>
      <c r="D12" s="31" t="s">
        <v>106</v>
      </c>
      <c r="E12" s="31">
        <v>18</v>
      </c>
      <c r="F12" s="30" t="s">
        <v>109</v>
      </c>
      <c r="G12" t="s">
        <v>121</v>
      </c>
      <c r="H12" t="s">
        <v>135</v>
      </c>
      <c r="I12" t="s">
        <v>150</v>
      </c>
      <c r="J12" t="s">
        <v>161</v>
      </c>
    </row>
    <row r="13" spans="1:10" x14ac:dyDescent="0.4">
      <c r="A13" s="31">
        <v>12</v>
      </c>
      <c r="B13" s="30" t="s">
        <v>177</v>
      </c>
      <c r="C13" s="30" t="str">
        <f>PHONETIC(テーブル13[[#This Row],[氏名]])</f>
        <v>たい　けいこ</v>
      </c>
      <c r="D13" s="31" t="s">
        <v>106</v>
      </c>
      <c r="E13" s="31">
        <v>28</v>
      </c>
      <c r="F13" s="30" t="s">
        <v>111</v>
      </c>
      <c r="G13" t="s">
        <v>122</v>
      </c>
      <c r="H13" t="s">
        <v>131</v>
      </c>
      <c r="I13" t="s">
        <v>151</v>
      </c>
    </row>
    <row r="14" spans="1:10" x14ac:dyDescent="0.4">
      <c r="A14" s="31">
        <v>13</v>
      </c>
      <c r="B14" s="30" t="s">
        <v>178</v>
      </c>
      <c r="C14" s="30" t="str">
        <f>PHONETIC(テーブル13[[#This Row],[氏名]])</f>
        <v>いなば　あつし</v>
      </c>
      <c r="D14" s="31" t="s">
        <v>105</v>
      </c>
      <c r="E14" s="31">
        <v>20</v>
      </c>
      <c r="F14" s="30" t="s">
        <v>110</v>
      </c>
      <c r="G14" t="s">
        <v>123</v>
      </c>
      <c r="H14" t="s">
        <v>129</v>
      </c>
      <c r="I14" t="s">
        <v>152</v>
      </c>
      <c r="J14" t="s">
        <v>162</v>
      </c>
    </row>
    <row r="15" spans="1:10" x14ac:dyDescent="0.4">
      <c r="A15" s="31">
        <v>14</v>
      </c>
      <c r="B15" s="30" t="s">
        <v>179</v>
      </c>
      <c r="C15" s="30" t="str">
        <f>PHONETIC(テーブル13[[#This Row],[氏名]])</f>
        <v>かんの　はるお</v>
      </c>
      <c r="D15" s="31" t="s">
        <v>105</v>
      </c>
      <c r="E15" s="31">
        <v>17</v>
      </c>
      <c r="F15" s="30" t="s">
        <v>109</v>
      </c>
      <c r="G15" t="s">
        <v>125</v>
      </c>
      <c r="H15" t="s">
        <v>129</v>
      </c>
      <c r="I15" t="s">
        <v>153</v>
      </c>
    </row>
    <row r="16" spans="1:10" x14ac:dyDescent="0.4">
      <c r="A16" s="31">
        <v>15</v>
      </c>
      <c r="B16" s="30" t="s">
        <v>180</v>
      </c>
      <c r="C16" s="30" t="str">
        <f>PHONETIC(テーブル13[[#This Row],[氏名]])</f>
        <v>うちむら　まさゆき</v>
      </c>
      <c r="D16" s="31" t="s">
        <v>105</v>
      </c>
      <c r="E16" s="31">
        <v>41</v>
      </c>
      <c r="F16" s="30" t="s">
        <v>107</v>
      </c>
      <c r="G16" t="s">
        <v>124</v>
      </c>
      <c r="H16" t="s">
        <v>132</v>
      </c>
      <c r="I16" t="s">
        <v>154</v>
      </c>
      <c r="J16" t="s">
        <v>163</v>
      </c>
    </row>
    <row r="17" spans="1:10" x14ac:dyDescent="0.4">
      <c r="A17" s="31">
        <v>16</v>
      </c>
      <c r="B17" s="30" t="s">
        <v>181</v>
      </c>
      <c r="C17" s="30" t="str">
        <f>PHONETIC(テーブル13[[#This Row],[氏名]])</f>
        <v>きしもと　さとし</v>
      </c>
      <c r="D17" s="31" t="s">
        <v>105</v>
      </c>
      <c r="E17" s="31">
        <v>29</v>
      </c>
      <c r="F17" s="30" t="s">
        <v>108</v>
      </c>
      <c r="G17" t="s">
        <v>126</v>
      </c>
      <c r="H17" t="s">
        <v>137</v>
      </c>
      <c r="I17" t="s">
        <v>155</v>
      </c>
      <c r="J17" t="s">
        <v>164</v>
      </c>
    </row>
    <row r="18" spans="1:10" x14ac:dyDescent="0.4">
      <c r="A18" s="31">
        <v>17</v>
      </c>
      <c r="B18" s="30" t="s">
        <v>182</v>
      </c>
      <c r="C18" s="30" t="str">
        <f>PHONETIC(テーブル13[[#This Row],[氏名]])</f>
        <v>たぐち　さとみ</v>
      </c>
      <c r="D18" s="31" t="s">
        <v>106</v>
      </c>
      <c r="E18" s="31">
        <v>14</v>
      </c>
      <c r="F18" s="30" t="s">
        <v>109</v>
      </c>
      <c r="G18" t="s">
        <v>127</v>
      </c>
      <c r="H18" t="s">
        <v>138</v>
      </c>
      <c r="I18" t="s">
        <v>156</v>
      </c>
    </row>
    <row r="19" spans="1:10" x14ac:dyDescent="0.4">
      <c r="A19" s="31">
        <v>18</v>
      </c>
      <c r="B19" s="30" t="s">
        <v>183</v>
      </c>
      <c r="C19" s="30" t="str">
        <f>PHONETIC(テーブル13[[#This Row],[氏名]])</f>
        <v>さとなか　しょうこ</v>
      </c>
      <c r="D19" s="31" t="s">
        <v>106</v>
      </c>
      <c r="E19" s="31">
        <v>33</v>
      </c>
      <c r="F19" s="30" t="s">
        <v>111</v>
      </c>
      <c r="G19" t="s">
        <v>128</v>
      </c>
      <c r="H19" t="s">
        <v>136</v>
      </c>
      <c r="I19" t="s">
        <v>157</v>
      </c>
    </row>
  </sheetData>
  <phoneticPr fontId="2" type="Hiragana"/>
  <dataValidations count="3">
    <dataValidation imeMode="halfAlpha" allowBlank="1" showInputMessage="1" showErrorMessage="1" sqref="G2:G19"/>
    <dataValidation type="list" allowBlank="1" showInputMessage="1" showErrorMessage="1" sqref="D2:D19">
      <formula1>"男,女"</formula1>
    </dataValidation>
    <dataValidation type="list" allowBlank="1" showInputMessage="1" showErrorMessage="1" sqref="F2:F19">
      <formula1>"会社員,自営業,学生,アルバイト,主婦"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12" sqref="D12"/>
    </sheetView>
  </sheetViews>
  <sheetFormatPr defaultRowHeight="18.75" x14ac:dyDescent="0.4"/>
  <cols>
    <col min="1" max="1" width="10.25" customWidth="1"/>
    <col min="2" max="2" width="19" bestFit="1" customWidth="1"/>
    <col min="3" max="3" width="10.25" customWidth="1"/>
  </cols>
  <sheetData>
    <row r="1" spans="1:3" x14ac:dyDescent="0.4">
      <c r="A1" s="32" t="s">
        <v>194</v>
      </c>
      <c r="B1" s="32" t="s">
        <v>195</v>
      </c>
      <c r="C1" s="32" t="s">
        <v>199</v>
      </c>
    </row>
    <row r="2" spans="1:3" x14ac:dyDescent="0.4">
      <c r="A2" s="34">
        <v>1001</v>
      </c>
      <c r="B2" t="s">
        <v>200</v>
      </c>
      <c r="C2" s="38">
        <v>15900</v>
      </c>
    </row>
    <row r="3" spans="1:3" x14ac:dyDescent="0.4">
      <c r="A3" s="34">
        <v>1002</v>
      </c>
      <c r="B3" t="s">
        <v>201</v>
      </c>
      <c r="C3" s="38">
        <v>19900</v>
      </c>
    </row>
    <row r="4" spans="1:3" x14ac:dyDescent="0.4">
      <c r="A4" s="34">
        <v>1003</v>
      </c>
      <c r="B4" t="s">
        <v>202</v>
      </c>
      <c r="C4" s="38">
        <v>49000</v>
      </c>
    </row>
    <row r="5" spans="1:3" x14ac:dyDescent="0.4">
      <c r="A5" s="34">
        <v>2001</v>
      </c>
      <c r="B5" t="s">
        <v>203</v>
      </c>
      <c r="C5" s="38">
        <v>9800</v>
      </c>
    </row>
    <row r="6" spans="1:3" x14ac:dyDescent="0.4">
      <c r="A6" s="34">
        <v>2002</v>
      </c>
      <c r="B6" t="s">
        <v>204</v>
      </c>
      <c r="C6" s="38">
        <v>14000</v>
      </c>
    </row>
    <row r="7" spans="1:3" x14ac:dyDescent="0.4">
      <c r="A7" s="34">
        <v>2003</v>
      </c>
      <c r="B7" t="s">
        <v>205</v>
      </c>
      <c r="C7" s="38">
        <v>25400</v>
      </c>
    </row>
    <row r="8" spans="1:3" x14ac:dyDescent="0.4">
      <c r="A8" s="34">
        <v>2004</v>
      </c>
      <c r="B8" t="s">
        <v>221</v>
      </c>
      <c r="C8" s="38">
        <v>54800</v>
      </c>
    </row>
    <row r="9" spans="1:3" x14ac:dyDescent="0.4">
      <c r="A9" s="34">
        <v>3001</v>
      </c>
      <c r="B9" t="s">
        <v>206</v>
      </c>
      <c r="C9" s="38">
        <v>12300</v>
      </c>
    </row>
    <row r="10" spans="1:3" x14ac:dyDescent="0.4">
      <c r="A10" s="34">
        <v>3002</v>
      </c>
      <c r="B10" t="s">
        <v>207</v>
      </c>
      <c r="C10" s="38">
        <v>26700</v>
      </c>
    </row>
    <row r="11" spans="1:3" x14ac:dyDescent="0.4">
      <c r="A11" s="34">
        <v>3003</v>
      </c>
      <c r="B11" t="s">
        <v>208</v>
      </c>
      <c r="C11" s="38">
        <v>3000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13" sqref="F13"/>
    </sheetView>
  </sheetViews>
  <sheetFormatPr defaultRowHeight="18.75" x14ac:dyDescent="0.4"/>
  <cols>
    <col min="1" max="1" width="12" customWidth="1"/>
    <col min="2" max="2" width="31.25" customWidth="1"/>
    <col min="3" max="5" width="11.125" customWidth="1"/>
  </cols>
  <sheetData>
    <row r="1" spans="1:5" ht="25.5" x14ac:dyDescent="0.4">
      <c r="A1" s="51" t="s">
        <v>210</v>
      </c>
      <c r="B1" s="52"/>
      <c r="C1" s="52"/>
      <c r="D1" s="52"/>
      <c r="E1" s="52"/>
    </row>
    <row r="2" spans="1:5" ht="12" customHeight="1" x14ac:dyDescent="0.4"/>
    <row r="3" spans="1:5" x14ac:dyDescent="0.4">
      <c r="A3" s="53" t="s">
        <v>184</v>
      </c>
      <c r="B3" s="54"/>
      <c r="D3" t="s">
        <v>211</v>
      </c>
    </row>
    <row r="4" spans="1:5" x14ac:dyDescent="0.4">
      <c r="A4" s="54"/>
      <c r="B4" s="54"/>
      <c r="D4" s="55">
        <f ca="1">TODAY()</f>
        <v>42666</v>
      </c>
      <c r="E4" s="55"/>
    </row>
    <row r="5" spans="1:5" ht="12" customHeight="1" x14ac:dyDescent="0.4">
      <c r="A5" s="16"/>
      <c r="B5" s="16"/>
    </row>
    <row r="6" spans="1:5" x14ac:dyDescent="0.4">
      <c r="A6" t="s">
        <v>212</v>
      </c>
      <c r="E6" t="s">
        <v>191</v>
      </c>
    </row>
    <row r="7" spans="1:5" x14ac:dyDescent="0.4">
      <c r="A7" s="56" t="s">
        <v>186</v>
      </c>
      <c r="B7" s="57">
        <f>E21</f>
        <v>64476</v>
      </c>
      <c r="C7" s="54" t="s">
        <v>192</v>
      </c>
      <c r="D7" s="54"/>
      <c r="E7" s="54"/>
    </row>
    <row r="8" spans="1:5" x14ac:dyDescent="0.4">
      <c r="A8" s="56"/>
      <c r="B8" s="57"/>
      <c r="C8" s="54" t="s">
        <v>193</v>
      </c>
      <c r="D8" s="54"/>
      <c r="E8" s="54"/>
    </row>
    <row r="9" spans="1:5" ht="12" customHeight="1" x14ac:dyDescent="0.4"/>
    <row r="10" spans="1:5" x14ac:dyDescent="0.4">
      <c r="A10" s="36" t="s">
        <v>194</v>
      </c>
      <c r="B10" s="36" t="s">
        <v>195</v>
      </c>
      <c r="C10" s="36" t="s">
        <v>196</v>
      </c>
      <c r="D10" s="36" t="s">
        <v>197</v>
      </c>
      <c r="E10" s="36" t="s">
        <v>198</v>
      </c>
    </row>
    <row r="11" spans="1:5" x14ac:dyDescent="0.4">
      <c r="A11" s="37">
        <v>1002</v>
      </c>
      <c r="B11" s="1" t="str">
        <f>IFERROR(VLOOKUP(見積書!A11,テーブル3[],2,FALSE),"")</f>
        <v>ラウンドテーブル</v>
      </c>
      <c r="C11" s="11">
        <f>IFERROR(VLOOKUP(見積書!A11,テーブル3[],3,FALSE),"")</f>
        <v>19900</v>
      </c>
      <c r="D11" s="1">
        <v>3</v>
      </c>
      <c r="E11" s="11">
        <f>IFERROR(C11*D11,"")</f>
        <v>59700</v>
      </c>
    </row>
    <row r="12" spans="1:5" x14ac:dyDescent="0.4">
      <c r="A12" s="37"/>
      <c r="B12" s="1" t="str">
        <f>IFERROR(VLOOKUP(見積書!A12,テーブル3[],2,FALSE),"")</f>
        <v/>
      </c>
      <c r="C12" s="11" t="str">
        <f>IFERROR(VLOOKUP(見積書!A12,テーブル3[],3,FALSE),"")</f>
        <v/>
      </c>
      <c r="D12" s="1"/>
      <c r="E12" s="11" t="str">
        <f t="shared" ref="E12:E18" si="0">IFERROR(C12*D12,"")</f>
        <v/>
      </c>
    </row>
    <row r="13" spans="1:5" x14ac:dyDescent="0.4">
      <c r="A13" s="37"/>
      <c r="B13" s="1" t="str">
        <f>IFERROR(VLOOKUP(見積書!A13,テーブル3[],2,FALSE),"")</f>
        <v/>
      </c>
      <c r="C13" s="11" t="str">
        <f>IFERROR(VLOOKUP(見積書!A13,テーブル3[],3,FALSE),"")</f>
        <v/>
      </c>
      <c r="D13" s="1"/>
      <c r="E13" s="11" t="str">
        <f t="shared" si="0"/>
        <v/>
      </c>
    </row>
    <row r="14" spans="1:5" x14ac:dyDescent="0.4">
      <c r="A14" s="37"/>
      <c r="B14" s="1" t="str">
        <f>IFERROR(VLOOKUP(見積書!A14,テーブル3[],2,FALSE),"")</f>
        <v/>
      </c>
      <c r="C14" s="11" t="str">
        <f>IFERROR(VLOOKUP(見積書!A14,テーブル3[],3,FALSE),"")</f>
        <v/>
      </c>
      <c r="D14" s="1"/>
      <c r="E14" s="11" t="str">
        <f t="shared" si="0"/>
        <v/>
      </c>
    </row>
    <row r="15" spans="1:5" x14ac:dyDescent="0.4">
      <c r="A15" s="37"/>
      <c r="B15" s="1" t="str">
        <f>IFERROR(VLOOKUP(見積書!A15,テーブル3[],2,FALSE),"")</f>
        <v/>
      </c>
      <c r="C15" s="11" t="str">
        <f>IFERROR(VLOOKUP(見積書!A15,テーブル3[],3,FALSE),"")</f>
        <v/>
      </c>
      <c r="D15" s="1"/>
      <c r="E15" s="11" t="str">
        <f t="shared" si="0"/>
        <v/>
      </c>
    </row>
    <row r="16" spans="1:5" x14ac:dyDescent="0.4">
      <c r="A16" s="37"/>
      <c r="B16" s="1" t="str">
        <f>IFERROR(VLOOKUP(見積書!A16,テーブル3[],2,FALSE),"")</f>
        <v/>
      </c>
      <c r="C16" s="11" t="str">
        <f>IFERROR(VLOOKUP(見積書!A16,テーブル3[],3,FALSE),"")</f>
        <v/>
      </c>
      <c r="D16" s="1"/>
      <c r="E16" s="11" t="str">
        <f t="shared" si="0"/>
        <v/>
      </c>
    </row>
    <row r="17" spans="1:5" x14ac:dyDescent="0.4">
      <c r="A17" s="37"/>
      <c r="B17" s="1" t="str">
        <f>IFERROR(VLOOKUP(見積書!A17,テーブル3[],2,FALSE),"")</f>
        <v/>
      </c>
      <c r="C17" s="11" t="str">
        <f>IFERROR(VLOOKUP(見積書!A17,テーブル3[],3,FALSE),"")</f>
        <v/>
      </c>
      <c r="D17" s="1"/>
      <c r="E17" s="11" t="str">
        <f t="shared" si="0"/>
        <v/>
      </c>
    </row>
    <row r="18" spans="1:5" x14ac:dyDescent="0.4">
      <c r="A18" s="37"/>
      <c r="B18" s="1" t="str">
        <f>IFERROR(VLOOKUP(見積書!A18,テーブル3[],2,FALSE),"")</f>
        <v/>
      </c>
      <c r="C18" s="11" t="str">
        <f>IFERROR(VLOOKUP(見積書!A18,テーブル3[],3,FALSE),"")</f>
        <v/>
      </c>
      <c r="D18" s="1"/>
      <c r="E18" s="11" t="str">
        <f t="shared" si="0"/>
        <v/>
      </c>
    </row>
    <row r="19" spans="1:5" x14ac:dyDescent="0.4">
      <c r="C19" s="49" t="s">
        <v>188</v>
      </c>
      <c r="D19" s="50"/>
      <c r="E19" s="11">
        <f>SUM(E11:E18)</f>
        <v>59700</v>
      </c>
    </row>
    <row r="20" spans="1:5" x14ac:dyDescent="0.4">
      <c r="A20" t="s">
        <v>213</v>
      </c>
      <c r="C20" s="35" t="s">
        <v>189</v>
      </c>
      <c r="D20" s="40">
        <v>0.08</v>
      </c>
      <c r="E20" s="11">
        <f>ROUNDDOWN(E19*D20,0)</f>
        <v>4776</v>
      </c>
    </row>
    <row r="21" spans="1:5" x14ac:dyDescent="0.4">
      <c r="A21" t="s">
        <v>214</v>
      </c>
      <c r="B21" t="s">
        <v>215</v>
      </c>
      <c r="C21" s="49" t="s">
        <v>190</v>
      </c>
      <c r="D21" s="50"/>
      <c r="E21" s="11">
        <f>E20+E19</f>
        <v>64476</v>
      </c>
    </row>
  </sheetData>
  <mergeCells count="9">
    <mergeCell ref="C19:D19"/>
    <mergeCell ref="C21:D21"/>
    <mergeCell ref="A1:E1"/>
    <mergeCell ref="A3:B4"/>
    <mergeCell ref="D4:E4"/>
    <mergeCell ref="A7:A8"/>
    <mergeCell ref="B7:B8"/>
    <mergeCell ref="C7:E7"/>
    <mergeCell ref="C8:E8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16" sqref="G16"/>
    </sheetView>
  </sheetViews>
  <sheetFormatPr defaultRowHeight="18.75" x14ac:dyDescent="0.4"/>
  <cols>
    <col min="1" max="1" width="12" customWidth="1"/>
    <col min="2" max="2" width="31.25" customWidth="1"/>
    <col min="3" max="5" width="11.125" customWidth="1"/>
  </cols>
  <sheetData>
    <row r="1" spans="1:5" ht="25.5" x14ac:dyDescent="0.4">
      <c r="A1" s="58" t="s">
        <v>216</v>
      </c>
      <c r="B1" s="59"/>
      <c r="C1" s="59"/>
      <c r="D1" s="59"/>
      <c r="E1" s="59"/>
    </row>
    <row r="2" spans="1:5" ht="12" customHeight="1" x14ac:dyDescent="0.4"/>
    <row r="3" spans="1:5" x14ac:dyDescent="0.4">
      <c r="A3" s="53" t="s">
        <v>184</v>
      </c>
      <c r="B3" s="54"/>
      <c r="D3" t="s">
        <v>218</v>
      </c>
    </row>
    <row r="4" spans="1:5" x14ac:dyDescent="0.4">
      <c r="A4" s="54"/>
      <c r="B4" s="54"/>
      <c r="D4" s="55">
        <f ca="1">TODAY()</f>
        <v>42666</v>
      </c>
      <c r="E4" s="55"/>
    </row>
    <row r="5" spans="1:5" ht="12" customHeight="1" x14ac:dyDescent="0.4">
      <c r="A5" s="16"/>
      <c r="B5" s="16"/>
    </row>
    <row r="6" spans="1:5" x14ac:dyDescent="0.4">
      <c r="A6" t="s">
        <v>217</v>
      </c>
      <c r="E6" t="s">
        <v>191</v>
      </c>
    </row>
    <row r="7" spans="1:5" x14ac:dyDescent="0.4">
      <c r="A7" s="60"/>
      <c r="B7" s="61"/>
      <c r="C7" s="54" t="s">
        <v>192</v>
      </c>
      <c r="D7" s="54"/>
      <c r="E7" s="54"/>
    </row>
    <row r="8" spans="1:5" x14ac:dyDescent="0.4">
      <c r="A8" s="60"/>
      <c r="B8" s="61"/>
      <c r="C8" s="54" t="s">
        <v>193</v>
      </c>
      <c r="D8" s="54"/>
      <c r="E8" s="54"/>
    </row>
    <row r="9" spans="1:5" ht="12" customHeight="1" x14ac:dyDescent="0.4"/>
    <row r="10" spans="1:5" x14ac:dyDescent="0.4">
      <c r="A10" s="36" t="s">
        <v>194</v>
      </c>
      <c r="B10" s="36" t="s">
        <v>195</v>
      </c>
      <c r="C10" s="36" t="s">
        <v>196</v>
      </c>
      <c r="D10" s="36" t="s">
        <v>197</v>
      </c>
      <c r="E10" s="36" t="s">
        <v>198</v>
      </c>
    </row>
    <row r="11" spans="1:5" x14ac:dyDescent="0.4">
      <c r="A11" s="37">
        <v>2004</v>
      </c>
      <c r="B11" s="1" t="str">
        <f>IFERROR(VLOOKUP(納品書!A11,テーブル3[],2,FALSE),"")</f>
        <v>ロビーチェア</v>
      </c>
      <c r="C11" s="11">
        <f>IFERROR(VLOOKUP(納品書!A11,テーブル3[],3,FALSE),"")</f>
        <v>54800</v>
      </c>
      <c r="D11" s="1">
        <v>1</v>
      </c>
      <c r="E11" s="11">
        <f>IFERROR(C11*D11,"")</f>
        <v>54800</v>
      </c>
    </row>
    <row r="12" spans="1:5" x14ac:dyDescent="0.4">
      <c r="A12" s="37"/>
      <c r="B12" s="1" t="str">
        <f>IFERROR(VLOOKUP(納品書!A12,テーブル3[],2,FALSE),"")</f>
        <v/>
      </c>
      <c r="C12" s="11" t="str">
        <f>IFERROR(VLOOKUP(納品書!A12,テーブル3[],3,FALSE),"")</f>
        <v/>
      </c>
      <c r="D12" s="1"/>
      <c r="E12" s="11" t="str">
        <f t="shared" ref="E12:E18" si="0">IFERROR(C12*D12,"")</f>
        <v/>
      </c>
    </row>
    <row r="13" spans="1:5" x14ac:dyDescent="0.4">
      <c r="A13" s="37"/>
      <c r="B13" s="1" t="str">
        <f>IFERROR(VLOOKUP(納品書!A13,テーブル3[],2,FALSE),"")</f>
        <v/>
      </c>
      <c r="C13" s="11" t="str">
        <f>IFERROR(VLOOKUP(納品書!A13,テーブル3[],3,FALSE),"")</f>
        <v/>
      </c>
      <c r="D13" s="1"/>
      <c r="E13" s="11" t="str">
        <f t="shared" si="0"/>
        <v/>
      </c>
    </row>
    <row r="14" spans="1:5" x14ac:dyDescent="0.4">
      <c r="A14" s="37"/>
      <c r="B14" s="1" t="str">
        <f>IFERROR(VLOOKUP(納品書!A14,テーブル3[],2,FALSE),"")</f>
        <v/>
      </c>
      <c r="C14" s="11" t="str">
        <f>IFERROR(VLOOKUP(納品書!A14,テーブル3[],3,FALSE),"")</f>
        <v/>
      </c>
      <c r="D14" s="1"/>
      <c r="E14" s="11" t="str">
        <f t="shared" si="0"/>
        <v/>
      </c>
    </row>
    <row r="15" spans="1:5" x14ac:dyDescent="0.4">
      <c r="A15" s="37"/>
      <c r="B15" s="1" t="str">
        <f>IFERROR(VLOOKUP(納品書!A15,テーブル3[],2,FALSE),"")</f>
        <v/>
      </c>
      <c r="C15" s="11" t="str">
        <f>IFERROR(VLOOKUP(納品書!A15,テーブル3[],3,FALSE),"")</f>
        <v/>
      </c>
      <c r="D15" s="1"/>
      <c r="E15" s="11" t="str">
        <f t="shared" si="0"/>
        <v/>
      </c>
    </row>
    <row r="16" spans="1:5" x14ac:dyDescent="0.4">
      <c r="A16" s="37"/>
      <c r="B16" s="1" t="str">
        <f>IFERROR(VLOOKUP(納品書!A16,テーブル3[],2,FALSE),"")</f>
        <v/>
      </c>
      <c r="C16" s="11" t="str">
        <f>IFERROR(VLOOKUP(納品書!A16,テーブル3[],3,FALSE),"")</f>
        <v/>
      </c>
      <c r="D16" s="1"/>
      <c r="E16" s="11" t="str">
        <f t="shared" si="0"/>
        <v/>
      </c>
    </row>
    <row r="17" spans="1:5" x14ac:dyDescent="0.4">
      <c r="A17" s="37"/>
      <c r="B17" s="1" t="str">
        <f>IFERROR(VLOOKUP(納品書!A17,テーブル3[],2,FALSE),"")</f>
        <v/>
      </c>
      <c r="C17" s="11" t="str">
        <f>IFERROR(VLOOKUP(納品書!A17,テーブル3[],3,FALSE),"")</f>
        <v/>
      </c>
      <c r="D17" s="1"/>
      <c r="E17" s="11" t="str">
        <f t="shared" si="0"/>
        <v/>
      </c>
    </row>
    <row r="18" spans="1:5" x14ac:dyDescent="0.4">
      <c r="A18" s="37"/>
      <c r="B18" s="1" t="str">
        <f>IFERROR(VLOOKUP(納品書!A18,テーブル3[],2,FALSE),"")</f>
        <v/>
      </c>
      <c r="C18" s="11" t="str">
        <f>IFERROR(VLOOKUP(納品書!A18,テーブル3[],3,FALSE),"")</f>
        <v/>
      </c>
      <c r="D18" s="1"/>
      <c r="E18" s="11" t="str">
        <f t="shared" si="0"/>
        <v/>
      </c>
    </row>
    <row r="19" spans="1:5" x14ac:dyDescent="0.4">
      <c r="C19" s="49" t="s">
        <v>188</v>
      </c>
      <c r="D19" s="50"/>
      <c r="E19" s="11">
        <f>SUM(E11:E18)</f>
        <v>54800</v>
      </c>
    </row>
    <row r="20" spans="1:5" x14ac:dyDescent="0.4">
      <c r="A20" s="16" t="s">
        <v>219</v>
      </c>
      <c r="B20" t="s">
        <v>220</v>
      </c>
      <c r="C20" s="35" t="s">
        <v>189</v>
      </c>
      <c r="D20" s="40">
        <v>0.08</v>
      </c>
      <c r="E20" s="11">
        <f>ROUNDDOWN(E19*D20,0)</f>
        <v>4384</v>
      </c>
    </row>
    <row r="21" spans="1:5" x14ac:dyDescent="0.4">
      <c r="C21" s="49" t="s">
        <v>190</v>
      </c>
      <c r="D21" s="50"/>
      <c r="E21" s="11">
        <f>E20+E19</f>
        <v>59184</v>
      </c>
    </row>
  </sheetData>
  <mergeCells count="9">
    <mergeCell ref="C19:D19"/>
    <mergeCell ref="C21:D21"/>
    <mergeCell ref="A1:E1"/>
    <mergeCell ref="A3:B4"/>
    <mergeCell ref="D4:E4"/>
    <mergeCell ref="A7:A8"/>
    <mergeCell ref="B7:B8"/>
    <mergeCell ref="C7:E7"/>
    <mergeCell ref="C8:E8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8" sqref="G8"/>
    </sheetView>
  </sheetViews>
  <sheetFormatPr defaultRowHeight="18.75" x14ac:dyDescent="0.4"/>
  <cols>
    <col min="1" max="1" width="12" customWidth="1"/>
    <col min="2" max="2" width="31.25" customWidth="1"/>
    <col min="3" max="5" width="11.125" customWidth="1"/>
  </cols>
  <sheetData>
    <row r="1" spans="1:5" ht="25.5" x14ac:dyDescent="0.4">
      <c r="A1" s="62" t="s">
        <v>187</v>
      </c>
      <c r="B1" s="63"/>
      <c r="C1" s="63"/>
      <c r="D1" s="63"/>
      <c r="E1" s="63"/>
    </row>
    <row r="2" spans="1:5" ht="12" customHeight="1" x14ac:dyDescent="0.4"/>
    <row r="3" spans="1:5" x14ac:dyDescent="0.4">
      <c r="A3" s="64" t="s">
        <v>222</v>
      </c>
      <c r="B3" s="65"/>
      <c r="D3" t="s">
        <v>209</v>
      </c>
      <c r="E3" s="41"/>
    </row>
    <row r="4" spans="1:5" x14ac:dyDescent="0.4">
      <c r="A4" s="65"/>
      <c r="B4" s="65"/>
      <c r="D4" s="55">
        <f ca="1">TODAY()</f>
        <v>42666</v>
      </c>
      <c r="E4" s="55"/>
    </row>
    <row r="5" spans="1:5" ht="12" customHeight="1" x14ac:dyDescent="0.4">
      <c r="A5" s="16"/>
      <c r="B5" s="16"/>
    </row>
    <row r="6" spans="1:5" x14ac:dyDescent="0.4">
      <c r="A6" t="s">
        <v>185</v>
      </c>
      <c r="E6" t="s">
        <v>191</v>
      </c>
    </row>
    <row r="7" spans="1:5" x14ac:dyDescent="0.4">
      <c r="A7" s="56" t="s">
        <v>186</v>
      </c>
      <c r="B7" s="57">
        <f>E21</f>
        <v>192996</v>
      </c>
      <c r="C7" s="54" t="s">
        <v>192</v>
      </c>
      <c r="D7" s="54"/>
      <c r="E7" s="54"/>
    </row>
    <row r="8" spans="1:5" x14ac:dyDescent="0.4">
      <c r="A8" s="56"/>
      <c r="B8" s="57"/>
      <c r="C8" s="54" t="s">
        <v>193</v>
      </c>
      <c r="D8" s="54"/>
      <c r="E8" s="54"/>
    </row>
    <row r="9" spans="1:5" ht="12" customHeight="1" x14ac:dyDescent="0.4"/>
    <row r="10" spans="1:5" x14ac:dyDescent="0.4">
      <c r="A10" s="36" t="s">
        <v>194</v>
      </c>
      <c r="B10" s="36" t="s">
        <v>195</v>
      </c>
      <c r="C10" s="36" t="s">
        <v>196</v>
      </c>
      <c r="D10" s="36" t="s">
        <v>197</v>
      </c>
      <c r="E10" s="36" t="s">
        <v>198</v>
      </c>
    </row>
    <row r="11" spans="1:5" x14ac:dyDescent="0.4">
      <c r="A11" s="42">
        <v>1001</v>
      </c>
      <c r="B11" s="1" t="str">
        <f>IFERROR(VLOOKUP(請求書!A11,テーブル3[],2,FALSE),"")</f>
        <v>折りたたみテーブル</v>
      </c>
      <c r="C11" s="11">
        <f>IFERROR(VLOOKUP(請求書!A11,テーブル3[],3,FALSE),"")</f>
        <v>15900</v>
      </c>
      <c r="D11" s="43">
        <v>3</v>
      </c>
      <c r="E11" s="11">
        <f>IFERROR(C11*D11,"")</f>
        <v>47700</v>
      </c>
    </row>
    <row r="12" spans="1:5" x14ac:dyDescent="0.4">
      <c r="A12" s="42">
        <v>2003</v>
      </c>
      <c r="B12" s="1" t="str">
        <f>IFERROR(VLOOKUP(請求書!A12,テーブル3[],2,FALSE),"")</f>
        <v>メッシュチェア</v>
      </c>
      <c r="C12" s="11">
        <f>IFERROR(VLOOKUP(請求書!A12,テーブル3[],3,FALSE),"")</f>
        <v>25400</v>
      </c>
      <c r="D12" s="43">
        <v>3</v>
      </c>
      <c r="E12" s="11">
        <f t="shared" ref="E12:E18" si="0">IFERROR(C12*D12,"")</f>
        <v>76200</v>
      </c>
    </row>
    <row r="13" spans="1:5" x14ac:dyDescent="0.4">
      <c r="A13" s="42">
        <v>2004</v>
      </c>
      <c r="B13" s="1" t="str">
        <f>IFERROR(VLOOKUP(請求書!A13,テーブル3[],2,FALSE),"")</f>
        <v>ロビーチェア</v>
      </c>
      <c r="C13" s="11">
        <f>IFERROR(VLOOKUP(請求書!A13,テーブル3[],3,FALSE),"")</f>
        <v>54800</v>
      </c>
      <c r="D13" s="43">
        <v>1</v>
      </c>
      <c r="E13" s="11">
        <f t="shared" si="0"/>
        <v>54800</v>
      </c>
    </row>
    <row r="14" spans="1:5" x14ac:dyDescent="0.4">
      <c r="A14" s="42"/>
      <c r="B14" s="1" t="str">
        <f>IFERROR(VLOOKUP(請求書!A14,テーブル3[],2,FALSE),"")</f>
        <v/>
      </c>
      <c r="C14" s="11" t="str">
        <f>IFERROR(VLOOKUP(請求書!A14,テーブル3[],3,FALSE),"")</f>
        <v/>
      </c>
      <c r="D14" s="43"/>
      <c r="E14" s="11" t="str">
        <f t="shared" si="0"/>
        <v/>
      </c>
    </row>
    <row r="15" spans="1:5" x14ac:dyDescent="0.4">
      <c r="A15" s="42"/>
      <c r="B15" s="1" t="str">
        <f>IFERROR(VLOOKUP(請求書!A15,テーブル3[],2,FALSE),"")</f>
        <v/>
      </c>
      <c r="C15" s="11" t="str">
        <f>IFERROR(VLOOKUP(請求書!A15,テーブル3[],3,FALSE),"")</f>
        <v/>
      </c>
      <c r="D15" s="43"/>
      <c r="E15" s="11" t="str">
        <f t="shared" si="0"/>
        <v/>
      </c>
    </row>
    <row r="16" spans="1:5" x14ac:dyDescent="0.4">
      <c r="A16" s="42"/>
      <c r="B16" s="1" t="str">
        <f>IFERROR(VLOOKUP(請求書!A16,テーブル3[],2,FALSE),"")</f>
        <v/>
      </c>
      <c r="C16" s="11" t="str">
        <f>IFERROR(VLOOKUP(請求書!A16,テーブル3[],3,FALSE),"")</f>
        <v/>
      </c>
      <c r="D16" s="43"/>
      <c r="E16" s="11" t="str">
        <f t="shared" si="0"/>
        <v/>
      </c>
    </row>
    <row r="17" spans="1:5" x14ac:dyDescent="0.4">
      <c r="A17" s="42"/>
      <c r="B17" s="1" t="str">
        <f>IFERROR(VLOOKUP(請求書!A17,テーブル3[],2,FALSE),"")</f>
        <v/>
      </c>
      <c r="C17" s="11" t="str">
        <f>IFERROR(VLOOKUP(請求書!A17,テーブル3[],3,FALSE),"")</f>
        <v/>
      </c>
      <c r="D17" s="43"/>
      <c r="E17" s="11" t="str">
        <f t="shared" si="0"/>
        <v/>
      </c>
    </row>
    <row r="18" spans="1:5" x14ac:dyDescent="0.4">
      <c r="A18" s="42"/>
      <c r="B18" s="1" t="str">
        <f>IFERROR(VLOOKUP(請求書!A18,テーブル3[],2,FALSE),"")</f>
        <v/>
      </c>
      <c r="C18" s="11" t="str">
        <f>IFERROR(VLOOKUP(請求書!A18,テーブル3[],3,FALSE),"")</f>
        <v/>
      </c>
      <c r="D18" s="43"/>
      <c r="E18" s="11" t="str">
        <f t="shared" si="0"/>
        <v/>
      </c>
    </row>
    <row r="19" spans="1:5" x14ac:dyDescent="0.4">
      <c r="C19" s="49" t="s">
        <v>188</v>
      </c>
      <c r="D19" s="50"/>
      <c r="E19" s="11">
        <f>SUM(E11:E18)</f>
        <v>178700</v>
      </c>
    </row>
    <row r="20" spans="1:5" x14ac:dyDescent="0.4">
      <c r="C20" s="35" t="s">
        <v>189</v>
      </c>
      <c r="D20" s="40">
        <v>0.08</v>
      </c>
      <c r="E20" s="11">
        <f>ROUNDDOWN(E19*D20,0)</f>
        <v>14296</v>
      </c>
    </row>
    <row r="21" spans="1:5" x14ac:dyDescent="0.4">
      <c r="C21" s="49" t="s">
        <v>190</v>
      </c>
      <c r="D21" s="50"/>
      <c r="E21" s="11">
        <f>E20+E19</f>
        <v>192996</v>
      </c>
    </row>
  </sheetData>
  <mergeCells count="9">
    <mergeCell ref="C21:D21"/>
    <mergeCell ref="C7:E7"/>
    <mergeCell ref="C8:E8"/>
    <mergeCell ref="D4:E4"/>
    <mergeCell ref="A1:E1"/>
    <mergeCell ref="A3:B4"/>
    <mergeCell ref="B7:B8"/>
    <mergeCell ref="A7:A8"/>
    <mergeCell ref="C19:D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市場調査アンケート</vt:lpstr>
      <vt:lpstr>かんたん家計簿１月</vt:lpstr>
      <vt:lpstr>かんたん家計簿2月</vt:lpstr>
      <vt:lpstr>住所録</vt:lpstr>
      <vt:lpstr>名簿</vt:lpstr>
      <vt:lpstr>商品リスト</vt:lpstr>
      <vt:lpstr>見積書</vt:lpstr>
      <vt:lpstr>納品書</vt:lpstr>
      <vt:lpstr>請求書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桃知利男</dc:creator>
  <cp:lastModifiedBy>桃知利男</cp:lastModifiedBy>
  <dcterms:created xsi:type="dcterms:W3CDTF">2016-10-12T07:33:56Z</dcterms:created>
  <dcterms:modified xsi:type="dcterms:W3CDTF">2016-10-23T11:54:50Z</dcterms:modified>
</cp:coreProperties>
</file>